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PNHQ - 445\Assurance Group\ETH Ethics\Commissioner expenses\2022-23\"/>
    </mc:Choice>
  </mc:AlternateContent>
  <xr:revisionPtr revIDLastSave="0" documentId="13_ncr:1_{7A6D66CC-048E-4439-8CFD-9220CA220097}" xr6:coauthVersionLast="47" xr6:coauthVersionMax="47" xr10:uidLastSave="{00000000-0000-0000-0000-000000000000}"/>
  <bookViews>
    <workbookView xWindow="-17925" yWindow="-16320" windowWidth="29040" windowHeight="15840" firstSheet="1" activeTab="1" xr2:uid="{00000000-000D-0000-FFFF-FFFF00000000}"/>
  </bookViews>
  <sheets>
    <sheet name="Summary and sign-off" sheetId="13" state="hidden" r:id="rId1"/>
    <sheet name="Travel" sheetId="14" r:id="rId2"/>
    <sheet name="All other expenses" sheetId="15" r:id="rId3"/>
    <sheet name="Hospitality" sheetId="16" r:id="rId4"/>
  </sheets>
  <definedNames>
    <definedName name="_xlnm.Print_Area" localSheetId="2">'All other expenses'!$A$1:$E$68</definedName>
    <definedName name="_xlnm.Print_Area" localSheetId="3">Hospitality!$A$1:$E$32</definedName>
    <definedName name="_xlnm.Print_Area" localSheetId="0">'Summary and sign-off'!$A$1:$F$23</definedName>
    <definedName name="_xlnm.Print_Area" localSheetId="1">Travel!$A$1:$E$218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4" l="1"/>
  <c r="B27" i="15"/>
  <c r="B25" i="16"/>
  <c r="B5" i="16"/>
  <c r="B4" i="16"/>
  <c r="B3" i="16"/>
  <c r="B2" i="16"/>
  <c r="B5" i="15"/>
  <c r="B4" i="15"/>
  <c r="B3" i="15"/>
  <c r="B2" i="15"/>
  <c r="B195" i="14"/>
  <c r="B5" i="14"/>
  <c r="B4" i="14"/>
  <c r="B3" i="14"/>
  <c r="B2" i="14"/>
  <c r="B62" i="15" l="1"/>
  <c r="B207" i="14"/>
  <c r="B209" i="14" s="1"/>
  <c r="B6" i="13" l="1"/>
  <c r="E60" i="13"/>
  <c r="C60" i="13"/>
  <c r="B60" i="13" l="1"/>
  <c r="B59" i="13"/>
  <c r="D59" i="13"/>
  <c r="B58" i="13"/>
  <c r="D58" i="13"/>
  <c r="D57" i="13"/>
  <c r="B57" i="13"/>
  <c r="D56" i="13"/>
  <c r="B56" i="13"/>
  <c r="D55" i="13"/>
  <c r="B55" i="13"/>
  <c r="F58" i="13" l="1"/>
  <c r="F60" i="13"/>
  <c r="F59" i="13"/>
  <c r="F57" i="13"/>
  <c r="F56" i="13"/>
  <c r="F55" i="13"/>
  <c r="D35" i="14" s="1"/>
  <c r="C13" i="13"/>
  <c r="C12" i="13"/>
  <c r="C11" i="13"/>
  <c r="C16" i="13" l="1"/>
  <c r="C17" i="13"/>
  <c r="C15" i="13" l="1"/>
  <c r="F12" i="13" l="1"/>
  <c r="F11" i="13"/>
  <c r="F13" i="13" l="1"/>
  <c r="B17" i="13"/>
  <c r="B16" i="13"/>
  <c r="B15" i="13"/>
  <c r="B13" i="13" l="1"/>
  <c r="B12" i="13"/>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4C4E276E-55BE-4317-9561-D4A8326121F9}">
      <text>
        <r>
          <rPr>
            <sz val="9"/>
            <color indexed="81"/>
            <rFont val="Tahoma"/>
            <family val="2"/>
          </rPr>
          <t xml:space="preserve">
Insert additional rows as needed:
- 'right click' on a row number (left of screen)
- select 'Insert' (this will insert a row above it)
</t>
        </r>
      </text>
    </comment>
    <comment ref="A38" authorId="0" shapeId="0" xr:uid="{FE46959F-1D9D-4A7F-9D29-DD9D9CF5162F}">
      <text>
        <r>
          <rPr>
            <sz val="9"/>
            <color indexed="81"/>
            <rFont val="Tahoma"/>
            <family val="2"/>
          </rPr>
          <t xml:space="preserve">
Insert additional rows as needed:
- 'right click' on a row number (left of screen)
- select 'Insert' (this will insert a row above it)
</t>
        </r>
      </text>
    </comment>
    <comment ref="A198" authorId="0" shapeId="0" xr:uid="{A94CE5D8-7742-4572-B178-89F848E8575A}">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FA233E29-730D-4A15-93CC-D8207E727AB5}">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2B9846D0-3DA7-4798-9A63-F19C587E73CD}">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<sst xmlns="http://schemas.openxmlformats.org/spreadsheetml/2006/main" count="551" uniqueCount="265">
  <si>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</si>
  <si>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</si>
  <si>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</si>
  <si>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</si>
  <si>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</si>
  <si>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</si>
  <si>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</si>
  <si>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</si>
  <si>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</si>
  <si>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</si>
  <si>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</si>
  <si>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</si>
  <si>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</si>
  <si>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</si>
  <si>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</si>
  <si>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</si>
  <si>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</si>
  <si>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</si>
  <si>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</si>
  <si>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</si>
  <si>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</si>
  <si>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</si>
  <si>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</si>
  <si>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</si>
  <si>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</si>
  <si>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</si>
  <si>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</si>
  <si>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</si>
  <si>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</si>
  <si>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</si>
  <si>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</si>
  <si>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</si>
  <si>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</si>
  <si>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</si>
  <si>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</si>
  <si>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</si>
  <si>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</si>
  <si>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</si>
  <si>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</si>
  <si>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</si>
  <si>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</si>
  <si>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</si>
  <si>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</si>
  <si>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</si>
  <si>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</si>
  <si>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</si>
  <si>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</si>
  <si>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</si>
  <si>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</si>
  <si>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</si>
  <si>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</si>
  <si>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</si>
  <si>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</si>
  <si>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</si>
  <si>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</si>
  <si>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</si>
  <si>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</si>
  <si>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</si>
  <si>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</si>
  <si>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</si>
  <si>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</si>
  <si>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</si>
  <si>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</si>
  <si>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</si>
  <si>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</si>
  <si>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</si>
  <si>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</si>
  <si>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</si>
  <si>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</si>
  <si>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</si>
  <si>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</si>
  <si>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</si>
  <si>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</si>
  <si>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</si>
  <si>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</si>
  <si>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</si>
  <si>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</si>
  <si>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</si>
  <si>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</si>
  <si>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</si>
  <si>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</si>
  <si>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</si>
  <si>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</si>
  <si>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</si>
  <si>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</si>
  <si>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</si>
  <si>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</si>
  <si>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</si>
  <si>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</si>
  <si>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</si>
  <si>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</si>
  <si>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</si>
  <si>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</si>
  <si>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</si>
  <si>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</si>
  <si>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</si>
  <si>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</si>
  <si>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</si>
  <si>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</si>
  <si>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</si>
  <si>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</si>
  <si>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</si>
  <si>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</si>
  <si>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</si>
  <si>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Type here who else has approved this disclosure</t>
  </si>
  <si>
    <t>New Zealand Police</t>
  </si>
  <si>
    <t>Andrew Coster</t>
  </si>
  <si>
    <t>4-7 July 2022</t>
  </si>
  <si>
    <t>District visits with the Minister of Police</t>
  </si>
  <si>
    <t>District Awards Ceremony</t>
  </si>
  <si>
    <t>11-14 July 2022</t>
  </si>
  <si>
    <t>Royal Commission into Abuse in Care Crown Accountability hearing</t>
  </si>
  <si>
    <t>18-19 August 2022</t>
  </si>
  <si>
    <t>Koroneihana dinner in Hamilton, tangi for Sir Toby Curtis in Rotorua</t>
  </si>
  <si>
    <t>22-25 August 2022</t>
  </si>
  <si>
    <t>Fiji</t>
  </si>
  <si>
    <t>Attending the Pacific Islands Chiefs of Police conference, Fiji</t>
  </si>
  <si>
    <t>Commissioners Forums - Ethnic and Pacific</t>
  </si>
  <si>
    <t>Opening of Cambridge Police Hub</t>
  </si>
  <si>
    <t>20-21 September 2022</t>
  </si>
  <si>
    <t>Christchurch - MOU with Canterbury University, signing; Australasion Road Safety Confernece</t>
  </si>
  <si>
    <t>11-12 October 2022</t>
  </si>
  <si>
    <t>Auckland District visit</t>
  </si>
  <si>
    <t>Eastern District visit</t>
  </si>
  <si>
    <t>Northland District visit; Official opening of NZ Transnational Crime Unit in Auckland</t>
  </si>
  <si>
    <t>2-3 November 2022</t>
  </si>
  <si>
    <t>7-11 November</t>
  </si>
  <si>
    <t>Commissioners Forums - Maori and Ethnic; 15 March Recognition Ceremony</t>
  </si>
  <si>
    <t>6-7 December 2022</t>
  </si>
  <si>
    <t>Melbourne - Auckland - Wellington</t>
  </si>
  <si>
    <t>Wellington - Auckland - Wellington</t>
  </si>
  <si>
    <t>By road to Ohakune - Rotorua - Auckland, then Auckland - Wellington</t>
  </si>
  <si>
    <t>Wellington - Hamilton, by road to Rotorua, Auckland, then Auckland - Wellington</t>
  </si>
  <si>
    <t>Wellington - Hamilton - Wellington</t>
  </si>
  <si>
    <t>Wellington - Queenstown - Auckland - Wellington</t>
  </si>
  <si>
    <t>Wellington - Christchurch - Wellington</t>
  </si>
  <si>
    <t>Wellington - Gisborne - Wellington</t>
  </si>
  <si>
    <t xml:space="preserve">Auckland floods, Te Hiku o Te Ika 10-year celebration, Waitangi Day </t>
  </si>
  <si>
    <t>2-6 February 2023</t>
  </si>
  <si>
    <t>Cancelled travel to Europe</t>
  </si>
  <si>
    <t>Cancelled travel to Dubai - Cyclone Gabrielle</t>
  </si>
  <si>
    <t>District visit with Minister</t>
  </si>
  <si>
    <t>Wellington - Napier - Wellington</t>
  </si>
  <si>
    <t>Wellington - Auckland-Whangarei - Wellington</t>
  </si>
  <si>
    <t>Wellington - Auckland-Welllington</t>
  </si>
  <si>
    <t>28 Februrary 2023</t>
  </si>
  <si>
    <t>Cyclone Gabrielle Eastern District visit</t>
  </si>
  <si>
    <t>Cyclone Gabrielle Waikato District visit</t>
  </si>
  <si>
    <r>
      <t>Cyclone Gabrielle Waitem</t>
    </r>
    <r>
      <rPr>
        <sz val="10"/>
        <rFont val="Calibri"/>
        <family val="2"/>
      </rPr>
      <t>ā</t>
    </r>
    <r>
      <rPr>
        <sz val="10"/>
        <rFont val="Arial"/>
        <family val="2"/>
      </rPr>
      <t>ta District visit</t>
    </r>
  </si>
  <si>
    <t>Northland District visit</t>
  </si>
  <si>
    <t>Wellington - Auckland - Whangarei - Auckland - Wellington</t>
  </si>
  <si>
    <t>14-16 March 2023</t>
  </si>
  <si>
    <t>Wellignton - Christchurch - Dunedin - by road to Queenstown, Queenstown - Christchurch - Wellington</t>
  </si>
  <si>
    <t>Pacific Forum, Saturday PCSN conference presentation</t>
  </si>
  <si>
    <t>18-19 April 2023</t>
  </si>
  <si>
    <t>Wellington - Christchurch - Hokitika - by road Westport, Murchison, Nelson - Wellington</t>
  </si>
  <si>
    <t>Tasman District visit</t>
  </si>
  <si>
    <t>Waikato District visit, Taneatua Police base opening</t>
  </si>
  <si>
    <t>Wellington - Hamilton - by road to Rotorua, Whakatane, fly Rotorua - Wellington</t>
  </si>
  <si>
    <r>
      <t>Commissioner's M</t>
    </r>
    <r>
      <rPr>
        <sz val="10"/>
        <rFont val="Calibri"/>
        <family val="2"/>
      </rPr>
      <t>ā</t>
    </r>
    <r>
      <rPr>
        <sz val="10"/>
        <rFont val="Arial"/>
        <family val="2"/>
      </rPr>
      <t>ori and Pacific Focus Forums</t>
    </r>
  </si>
  <si>
    <t xml:space="preserve">Wellington - Auckland - Wellington </t>
  </si>
  <si>
    <t>8-11 May 2023</t>
  </si>
  <si>
    <t>FELEG conference</t>
  </si>
  <si>
    <t>Wellington - Melbourne - Sydney - Wellington</t>
  </si>
  <si>
    <t>14-16 June 2023</t>
  </si>
  <si>
    <t>2-14 July 2022</t>
  </si>
  <si>
    <t>Non-refundable portion</t>
  </si>
  <si>
    <t>Airfare</t>
  </si>
  <si>
    <t>Fees</t>
  </si>
  <si>
    <t>Car</t>
  </si>
  <si>
    <t>Exchange fees</t>
  </si>
  <si>
    <t>Queenstown - Southern District visit; Auckland District visit</t>
  </si>
  <si>
    <t>Wellington-Invercargill-by road to Dunedin, by road to Christchurch, by road to Nelson-Wellington</t>
  </si>
  <si>
    <t>Wellington-Auckland-Wellington</t>
  </si>
  <si>
    <t>Wellington - Kerikeri - Auckland - Wellington</t>
  </si>
  <si>
    <t>Cancelled travel to Napier</t>
  </si>
  <si>
    <t>4-10 March 2023</t>
  </si>
  <si>
    <t>Cancelled travel to Europe - Cyclone Gabrielle</t>
  </si>
  <si>
    <t>Airfare - non-refundable portion</t>
  </si>
  <si>
    <t>Taxi</t>
  </si>
  <si>
    <t>Cancelled travel to Tauranga</t>
  </si>
  <si>
    <t>28-29 March 2023</t>
  </si>
  <si>
    <t>Commissioner's District Forum Northland District</t>
  </si>
  <si>
    <t>Wellington - Nelson - Wellington</t>
  </si>
  <si>
    <t>Commissioner's District Forum Tasman District</t>
  </si>
  <si>
    <t>Wellington - Auckland - Hamilton by car -  Wellington</t>
  </si>
  <si>
    <t>EV launch, Commissioner's District Forum Counties Manukau District</t>
  </si>
  <si>
    <t>11-12 August 2022</t>
  </si>
  <si>
    <t>Cancelled travel to Auckland</t>
  </si>
  <si>
    <t>Rental car</t>
  </si>
  <si>
    <t>20 February - 9 March 2023</t>
  </si>
  <si>
    <t>Cancelled travel to Auckland - event affected by COVID</t>
  </si>
  <si>
    <t>Institute of Directors Member Subscription</t>
  </si>
  <si>
    <t>Travel to airport</t>
  </si>
  <si>
    <t>Travel from airport</t>
  </si>
  <si>
    <t>Subscription</t>
  </si>
  <si>
    <t>Te Reo Māori tuition</t>
  </si>
  <si>
    <t>September to December 2022</t>
  </si>
  <si>
    <t>Parking</t>
  </si>
  <si>
    <t>Southern District Visit</t>
  </si>
  <si>
    <t>Whangarei</t>
  </si>
  <si>
    <t>District visits Bay of Plenty District and Tamaki Makarau</t>
  </si>
  <si>
    <t>Fees for cancelled flight to Tauranga</t>
  </si>
  <si>
    <t>Airfare - cancelled but non-refundable</t>
  </si>
  <si>
    <t>Air NZ Taxi</t>
  </si>
  <si>
    <t>Fees, including exchange fees</t>
  </si>
  <si>
    <t>20-21 April 2023</t>
  </si>
  <si>
    <t>Cancelled travel due to Ministerial meeting</t>
  </si>
  <si>
    <t>Wellington</t>
  </si>
  <si>
    <t>Penalty for same day cancellation flight to Auckland</t>
  </si>
  <si>
    <t>District visit to Napier - returned a day early due to inclement weather</t>
  </si>
  <si>
    <t>Waitangi Day celebrations</t>
  </si>
  <si>
    <t>Waitemāta District visit</t>
  </si>
  <si>
    <t>Professional development</t>
  </si>
  <si>
    <t>Wellington Airport</t>
  </si>
  <si>
    <t xml:space="preserve">Parking </t>
  </si>
  <si>
    <t>Accommodation</t>
  </si>
  <si>
    <t>Accommodation - last minute cancellation</t>
  </si>
  <si>
    <t>Waikato District visit with Minister</t>
  </si>
  <si>
    <t>24-25 March 2023</t>
  </si>
  <si>
    <t>Meeting Wellington Central</t>
  </si>
  <si>
    <t>Spirit of Service Awards, Te Papa</t>
  </si>
  <si>
    <t>Dinner for Samoan Police delegation</t>
  </si>
  <si>
    <t>District visit to Napier</t>
  </si>
  <si>
    <t>Te Pae Oranga launch Waikato District</t>
  </si>
  <si>
    <t>Commissioner's District Forums: Auckland, Waitemāta and Te Pae Oranga launch Waikato District</t>
  </si>
  <si>
    <t>Auckland City District visit with Minister</t>
  </si>
  <si>
    <t>Northland District visit with Minister</t>
  </si>
  <si>
    <t xml:space="preserve">Oamaru </t>
  </si>
  <si>
    <t>Whangārei</t>
  </si>
  <si>
    <t xml:space="preserve">Hamilton </t>
  </si>
  <si>
    <t>Melbourne, Australia</t>
  </si>
  <si>
    <t>Mangere</t>
  </si>
  <si>
    <t>Auckland</t>
  </si>
  <si>
    <t>Otorohanga</t>
  </si>
  <si>
    <t>Rotorua</t>
  </si>
  <si>
    <t>Westport</t>
  </si>
  <si>
    <t>Greymouth</t>
  </si>
  <si>
    <t>Queenstown</t>
  </si>
  <si>
    <t>Roxburgh</t>
  </si>
  <si>
    <t>Dunedin</t>
  </si>
  <si>
    <t>Napier</t>
  </si>
  <si>
    <t>Paihia</t>
  </si>
  <si>
    <t>Politik subsciption</t>
  </si>
  <si>
    <t>Whangārei Airport</t>
  </si>
  <si>
    <t>District awards ceremony Counties Manukau</t>
  </si>
  <si>
    <t>Nil to disclose</t>
  </si>
  <si>
    <t>Wellington Aiport</t>
  </si>
  <si>
    <t>Wellington - Auckland- Wellington</t>
  </si>
  <si>
    <r>
      <t>Waitem</t>
    </r>
    <r>
      <rPr>
        <sz val="10"/>
        <rFont val="Calibri"/>
        <family val="2"/>
      </rPr>
      <t>ā</t>
    </r>
    <r>
      <rPr>
        <sz val="10"/>
        <rFont val="Arial"/>
        <family val="2"/>
      </rPr>
      <t>ta District visit</t>
    </r>
  </si>
  <si>
    <t>Refreshments</t>
  </si>
  <si>
    <t>ANZPAA Conference</t>
  </si>
  <si>
    <t>Southern District visit</t>
  </si>
  <si>
    <t>Breakfast, lunch and dinner</t>
  </si>
  <si>
    <t>Lunch</t>
  </si>
  <si>
    <t>Public transport</t>
  </si>
  <si>
    <t>Transport - taxi</t>
  </si>
  <si>
    <t>Returning from ANZPAA conference</t>
  </si>
  <si>
    <t>Car rental</t>
  </si>
  <si>
    <t xml:space="preserve">Breakfast Ara Poutama </t>
  </si>
  <si>
    <t xml:space="preserve">Breakfast Government Health and Safety Lead </t>
  </si>
  <si>
    <t xml:space="preserve">Te Kawa Mataaho/Ministerial meeting </t>
  </si>
  <si>
    <t>Chief Assurance Officer</t>
  </si>
  <si>
    <t>A</t>
  </si>
  <si>
    <t>Wellington - Paris - Lyon - Amsterdam - Helsinki - Vienna - London - Dubai - Wellington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</si>
</sst>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sz val="9"/>
      <color indexed="81"/>
      <name val="Tahoma"/>
      <family val="2"/>
    </font>
    <font>
      <b/>
      <sz val="10"/>
      <color theme="1" tint="0.499984740745262"/>
      <name val="Arial"/>
      <family val="2"/>
    </font>
    <font>
      <sz val="10"/>
      <color theme="1" tint="0.499984740745262"/>
      <name val="Arial"/>
      <family val="2"/>
    </font>
    <font>
      <b/>
      <sz val="10"/>
      <color rgb="FFFFC000"/>
      <name val="Arial"/>
      <family val="2"/>
    </font>
    <font>
      <sz val="12"/>
      <color theme="0" tint="-0.499984740745262"/>
      <name val="Arial"/>
      <family val="2"/>
    </font>
    <font>
      <sz val="10"/>
      <name val="Calibri"/>
      <family val="2"/>
    </font>
    <font>
      <sz val="7.5"/>
      <color rgb="FF070707"/>
      <name val="Arial"/>
      <family val="2"/>
    </font>
    <font>
      <sz val="7.5"/>
      <name val="Arial"/>
    </font>
    <font>
      <sz val="11"/>
      <color theme="1"/>
      <name val="Calibri"/>
      <family val="2"/>
    </font>
    <font>
      <sz val="10"/>
      <color rgb="FF070707"/>
      <name val="Arial"/>
      <family val="2"/>
    </font>
    <font>
      <sz val="10"/>
      <color rgb="FF050505"/>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9FF99"/>
        <bgColor indexed="64"/>
      </patternFill>
    </fill>
    <fill>
      <patternFill patternType="solid">
        <fgColor rgb="FFCCFFCC"/>
        <bgColor indexed="64"/>
      </patternFill>
    </fill>
    <fill>
      <patternFill patternType="solid">
        <fgColor theme="3" tint="0.59999389629810485"/>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auto="1"/>
      </top>
      <bottom style="thin">
        <color indexed="64"/>
      </bottom>
      <diagonal/>
    </border>
  </borders>
  <cellStyleXfs count="2">
    <xf numFmtId="0" fontId="0" fillId="0" borderId="0"/>
    <xf numFmtId="165" fontId="18" fillId="0" borderId="0" applyFont="0" applyFill="0" applyBorder="0" applyAlignment="0" applyProtection="0"/>
  </cellStyleXfs>
  <cellXfs count="18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3"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3" fillId="0" borderId="0" xfId="0" applyFont="1" applyFill="1" applyBorder="1" applyAlignment="1" applyProtection="1">
      <alignment vertical="center" wrapText="1" readingOrder="1"/>
    </xf>
    <xf numFmtId="0" fontId="12" fillId="0" borderId="0" xfId="0" applyFont="1" applyFill="1" applyBorder="1" applyAlignment="1" applyProtection="1">
      <alignment vertical="center" wrapText="1" readingOrder="1"/>
    </xf>
    <xf numFmtId="0" fontId="16" fillId="0" borderId="0" xfId="0" applyFont="1" applyFill="1" applyBorder="1" applyAlignment="1" applyProtection="1">
      <alignment vertical="center" wrapText="1" readingOrder="1"/>
    </xf>
    <xf numFmtId="0" fontId="16" fillId="0" borderId="3" xfId="0" applyFont="1" applyFill="1" applyBorder="1" applyAlignment="1" applyProtection="1">
      <alignment vertical="center" wrapText="1" readingOrder="1"/>
    </xf>
    <xf numFmtId="0" fontId="2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9" fillId="0" borderId="0" xfId="0" applyFont="1" applyBorder="1" applyAlignment="1" applyProtection="1">
      <alignment vertical="center" wrapText="1" readingOrder="1"/>
    </xf>
    <xf numFmtId="0" fontId="15"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4" fillId="3" borderId="0" xfId="0" applyFont="1" applyFill="1" applyBorder="1" applyAlignment="1" applyProtection="1">
      <alignment vertical="center" wrapText="1" readingOrder="1"/>
    </xf>
    <xf numFmtId="0" fontId="11"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6" fillId="0" borderId="5" xfId="0" applyNumberFormat="1" applyFont="1" applyFill="1" applyBorder="1" applyAlignment="1" applyProtection="1">
      <alignment horizontal="center" vertical="center" wrapText="1"/>
    </xf>
    <xf numFmtId="0" fontId="10" fillId="0" borderId="0" xfId="0" applyFont="1" applyFill="1" applyBorder="1" applyAlignment="1" applyProtection="1">
      <alignment vertical="center"/>
    </xf>
    <xf numFmtId="1" fontId="12" fillId="0" borderId="0" xfId="0" applyNumberFormat="1" applyFont="1" applyFill="1" applyBorder="1" applyAlignment="1" applyProtection="1">
      <alignment horizontal="center" vertical="center" wrapText="1"/>
    </xf>
    <xf numFmtId="165" fontId="12" fillId="0" borderId="0" xfId="1" applyFont="1" applyFill="1" applyBorder="1" applyAlignment="1" applyProtection="1">
      <alignment vertical="center" wrapText="1" readingOrder="1"/>
    </xf>
    <xf numFmtId="0" fontId="10"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4" fillId="3" borderId="0" xfId="0" applyFont="1" applyFill="1" applyBorder="1" applyAlignment="1" applyProtection="1">
      <alignment vertical="center" readingOrder="1"/>
    </xf>
    <xf numFmtId="164" fontId="0" fillId="0" borderId="0" xfId="0" applyNumberFormat="1" applyBorder="1" applyAlignment="1" applyProtection="1">
      <alignment wrapText="1"/>
    </xf>
    <xf numFmtId="164" fontId="14" fillId="3" borderId="0" xfId="0" applyNumberFormat="1" applyFont="1" applyFill="1" applyBorder="1" applyAlignment="1" applyProtection="1">
      <alignment vertical="center"/>
    </xf>
    <xf numFmtId="164" fontId="16" fillId="0" borderId="4" xfId="1" applyNumberFormat="1" applyFont="1" applyFill="1" applyBorder="1" applyAlignment="1" applyProtection="1">
      <alignment vertical="center" wrapText="1" readingOrder="1"/>
    </xf>
    <xf numFmtId="164" fontId="16" fillId="0" borderId="0" xfId="1" applyNumberFormat="1" applyFont="1" applyFill="1" applyBorder="1" applyAlignment="1" applyProtection="1">
      <alignment vertical="center" wrapText="1" readingOrder="1"/>
    </xf>
    <xf numFmtId="164" fontId="21" fillId="0" borderId="4" xfId="1" applyNumberFormat="1" applyFont="1" applyFill="1" applyBorder="1" applyAlignment="1" applyProtection="1">
      <alignment vertical="center" wrapText="1" readingOrder="1"/>
    </xf>
    <xf numFmtId="164" fontId="14"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0" fillId="0" borderId="5" xfId="1" applyNumberFormat="1" applyFont="1" applyFill="1" applyBorder="1" applyAlignment="1" applyProtection="1">
      <alignment horizontal="center" vertical="center" wrapText="1" readingOrder="1"/>
    </xf>
    <xf numFmtId="0" fontId="10" fillId="0" borderId="0" xfId="1" applyNumberFormat="1" applyFont="1" applyFill="1" applyBorder="1" applyAlignment="1" applyProtection="1">
      <alignment horizontal="center" vertical="center" wrapText="1" readingOrder="1"/>
    </xf>
    <xf numFmtId="0" fontId="22" fillId="0" borderId="5" xfId="1" applyNumberFormat="1" applyFont="1" applyFill="1" applyBorder="1" applyAlignment="1" applyProtection="1">
      <alignment horizontal="center" vertical="center" wrapText="1" readingOrder="1"/>
    </xf>
    <xf numFmtId="0" fontId="23" fillId="3" borderId="0" xfId="0" applyFont="1" applyFill="1" applyBorder="1" applyAlignment="1" applyProtection="1">
      <alignment horizontal="center" vertical="center" readingOrder="1"/>
    </xf>
    <xf numFmtId="0" fontId="15" fillId="3" borderId="0" xfId="0" applyFont="1" applyFill="1" applyBorder="1" applyAlignment="1" applyProtection="1">
      <alignment vertical="center"/>
    </xf>
    <xf numFmtId="164" fontId="15"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3" fillId="3" borderId="0" xfId="0" applyFont="1" applyFill="1" applyBorder="1" applyAlignment="1" applyProtection="1">
      <alignment vertical="center" wrapText="1" readingOrder="1"/>
    </xf>
    <xf numFmtId="165" fontId="13" fillId="3" borderId="0" xfId="1" applyFont="1" applyFill="1" applyBorder="1" applyAlignment="1" applyProtection="1">
      <alignment horizontal="center" vertical="center" wrapText="1" readingOrder="1"/>
    </xf>
    <xf numFmtId="165" fontId="13" fillId="0" borderId="0" xfId="1" applyFont="1" applyFill="1" applyBorder="1" applyAlignment="1" applyProtection="1">
      <alignment horizontal="center" vertical="center" wrapText="1" readingOrder="1"/>
    </xf>
    <xf numFmtId="0" fontId="13" fillId="7" borderId="0" xfId="0" applyFont="1" applyFill="1" applyBorder="1" applyAlignment="1" applyProtection="1">
      <alignment vertical="center" wrapText="1" readingOrder="1"/>
    </xf>
    <xf numFmtId="165" fontId="13" fillId="7" borderId="0" xfId="1" applyFont="1" applyFill="1" applyBorder="1" applyAlignment="1" applyProtection="1">
      <alignment horizontal="center" vertical="center" wrapText="1" readingOrder="1"/>
    </xf>
    <xf numFmtId="0" fontId="15" fillId="0" borderId="0" xfId="0" applyFont="1" applyFill="1" applyBorder="1" applyAlignment="1" applyProtection="1">
      <alignment wrapText="1"/>
    </xf>
    <xf numFmtId="0" fontId="11" fillId="0" borderId="0" xfId="0" applyFont="1" applyProtection="1"/>
    <xf numFmtId="167" fontId="10" fillId="8" borderId="3" xfId="0" applyNumberFormat="1" applyFont="1" applyFill="1" applyBorder="1" applyAlignment="1" applyProtection="1">
      <alignment vertical="center"/>
      <protection locked="0"/>
    </xf>
    <xf numFmtId="164" fontId="10" fillId="8" borderId="4" xfId="0" applyNumberFormat="1" applyFont="1" applyFill="1" applyBorder="1" applyAlignment="1" applyProtection="1">
      <alignment vertical="center" wrapText="1"/>
      <protection locked="0"/>
    </xf>
    <xf numFmtId="0" fontId="10" fillId="8" borderId="4" xfId="0" applyFont="1" applyFill="1" applyBorder="1" applyAlignment="1" applyProtection="1">
      <alignment vertical="center" wrapText="1"/>
      <protection locked="0"/>
    </xf>
    <xf numFmtId="0" fontId="10" fillId="8" borderId="5" xfId="0" applyFont="1" applyFill="1" applyBorder="1" applyAlignment="1" applyProtection="1">
      <alignment vertical="center" wrapText="1"/>
      <protection locked="0"/>
    </xf>
    <xf numFmtId="167" fontId="10" fillId="8" borderId="3" xfId="0" applyNumberFormat="1" applyFont="1" applyFill="1" applyBorder="1" applyAlignment="1" applyProtection="1">
      <alignment vertical="center" wrapText="1"/>
      <protection locked="0"/>
    </xf>
    <xf numFmtId="0" fontId="0" fillId="8" borderId="4" xfId="0" applyFont="1" applyFill="1" applyBorder="1" applyAlignment="1" applyProtection="1">
      <alignment vertical="center" wrapText="1"/>
      <protection locked="0"/>
    </xf>
    <xf numFmtId="0" fontId="0" fillId="8" borderId="5" xfId="0" applyFont="1" applyFill="1" applyBorder="1" applyAlignment="1" applyProtection="1">
      <alignment vertical="center" wrapText="1"/>
      <protection locked="0"/>
    </xf>
    <xf numFmtId="167" fontId="10" fillId="8" borderId="7" xfId="0" applyNumberFormat="1" applyFont="1" applyFill="1" applyBorder="1" applyAlignment="1" applyProtection="1">
      <alignment vertical="center" wrapText="1"/>
      <protection locked="0"/>
    </xf>
    <xf numFmtId="164" fontId="10" fillId="8" borderId="8" xfId="0" applyNumberFormat="1" applyFont="1" applyFill="1" applyBorder="1" applyAlignment="1" applyProtection="1">
      <alignment vertical="center" wrapText="1"/>
      <protection locked="0"/>
    </xf>
    <xf numFmtId="0" fontId="10" fillId="8" borderId="8" xfId="0" applyFont="1" applyFill="1" applyBorder="1" applyAlignment="1" applyProtection="1">
      <alignment vertical="center" wrapText="1"/>
      <protection locked="0"/>
    </xf>
    <xf numFmtId="0" fontId="10" fillId="8" borderId="9" xfId="0" applyFont="1" applyFill="1" applyBorder="1" applyAlignment="1" applyProtection="1">
      <alignment vertical="center" wrapText="1"/>
      <protection locked="0"/>
    </xf>
    <xf numFmtId="167" fontId="10" fillId="3" borderId="3" xfId="0" applyNumberFormat="1" applyFont="1" applyFill="1" applyBorder="1" applyAlignment="1" applyProtection="1">
      <alignment vertical="center"/>
      <protection locked="0"/>
    </xf>
    <xf numFmtId="164" fontId="10" fillId="3" borderId="4" xfId="0" applyNumberFormat="1"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5"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readingOrder="1"/>
    </xf>
    <xf numFmtId="167" fontId="10" fillId="9" borderId="3" xfId="0" applyNumberFormat="1" applyFont="1" applyFill="1" applyBorder="1" applyAlignment="1" applyProtection="1">
      <alignment vertical="center"/>
      <protection locked="0"/>
    </xf>
    <xf numFmtId="164" fontId="10" fillId="9" borderId="4" xfId="0" applyNumberFormat="1" applyFont="1" applyFill="1" applyBorder="1" applyAlignment="1" applyProtection="1">
      <alignment vertical="center" wrapText="1"/>
      <protection locked="0"/>
    </xf>
    <xf numFmtId="0" fontId="10" fillId="9" borderId="4" xfId="0" applyFont="1" applyFill="1" applyBorder="1" applyAlignment="1" applyProtection="1">
      <alignment vertical="center" wrapText="1"/>
      <protection locked="0"/>
    </xf>
    <xf numFmtId="0" fontId="10" fillId="9" borderId="5" xfId="0" applyFont="1" applyFill="1" applyBorder="1" applyAlignment="1" applyProtection="1">
      <alignment vertical="center" wrapText="1"/>
      <protection locked="0"/>
    </xf>
    <xf numFmtId="167" fontId="10"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7" fontId="10" fillId="10" borderId="3" xfId="0" applyNumberFormat="1" applyFont="1" applyFill="1" applyBorder="1" applyAlignment="1" applyProtection="1">
      <alignment horizontal="left" vertical="center"/>
      <protection locked="0"/>
    </xf>
    <xf numFmtId="0" fontId="10" fillId="10" borderId="5" xfId="0" applyFont="1" applyFill="1" applyBorder="1" applyAlignment="1" applyProtection="1">
      <alignment vertical="center" wrapText="1"/>
      <protection locked="0"/>
    </xf>
    <xf numFmtId="167" fontId="10" fillId="10" borderId="0" xfId="0" applyNumberFormat="1" applyFont="1" applyFill="1" applyBorder="1" applyAlignment="1" applyProtection="1">
      <alignment horizontal="left" vertical="center"/>
      <protection locked="0"/>
    </xf>
    <xf numFmtId="164" fontId="10" fillId="9" borderId="5" xfId="0" applyNumberFormat="1" applyFont="1" applyFill="1" applyBorder="1" applyAlignment="1" applyProtection="1">
      <alignment vertical="center" wrapText="1"/>
      <protection locked="0"/>
    </xf>
    <xf numFmtId="164" fontId="10" fillId="9" borderId="3" xfId="0" applyNumberFormat="1" applyFont="1" applyFill="1" applyBorder="1" applyAlignment="1" applyProtection="1">
      <alignment vertical="center" wrapText="1"/>
      <protection locked="0"/>
    </xf>
    <xf numFmtId="0" fontId="10" fillId="9" borderId="3" xfId="0" applyFont="1" applyFill="1" applyBorder="1" applyAlignment="1" applyProtection="1">
      <alignment vertical="center" wrapText="1"/>
      <protection locked="0"/>
    </xf>
    <xf numFmtId="0" fontId="0" fillId="0" borderId="10" xfId="0" applyBorder="1" applyProtection="1">
      <protection locked="0"/>
    </xf>
    <xf numFmtId="167" fontId="10" fillId="9" borderId="4" xfId="0" applyNumberFormat="1" applyFont="1" applyFill="1" applyBorder="1" applyAlignment="1" applyProtection="1">
      <alignment horizontal="left" vertical="center" wrapText="1"/>
      <protection locked="0"/>
    </xf>
    <xf numFmtId="166" fontId="10" fillId="9" borderId="4" xfId="0" applyNumberFormat="1" applyFont="1" applyFill="1" applyBorder="1" applyAlignment="1" applyProtection="1">
      <alignment vertical="center" wrapText="1"/>
      <protection locked="0"/>
    </xf>
    <xf numFmtId="0" fontId="13" fillId="2" borderId="0" xfId="0" applyFont="1" applyFill="1" applyBorder="1" applyAlignment="1" applyProtection="1">
      <alignment horizontal="left" vertical="center" wrapText="1" readingOrder="1"/>
    </xf>
    <xf numFmtId="167" fontId="10" fillId="8" borderId="3" xfId="0" applyNumberFormat="1" applyFont="1" applyFill="1" applyBorder="1" applyAlignment="1" applyProtection="1">
      <alignment horizontal="left" vertical="center" wrapText="1"/>
      <protection locked="0"/>
    </xf>
    <xf numFmtId="167" fontId="10" fillId="9" borderId="3" xfId="0" applyNumberFormat="1" applyFont="1" applyFill="1" applyBorder="1" applyAlignment="1" applyProtection="1">
      <alignment horizontal="left" vertical="center"/>
      <protection locked="0"/>
    </xf>
    <xf numFmtId="0" fontId="0" fillId="0" borderId="0" xfId="0" applyFont="1" applyBorder="1" applyAlignment="1" applyProtection="1">
      <alignment horizontal="left"/>
    </xf>
    <xf numFmtId="0" fontId="4" fillId="0" borderId="0" xfId="0" applyFont="1" applyBorder="1" applyAlignment="1" applyProtection="1">
      <alignment horizontal="left" wrapText="1"/>
    </xf>
    <xf numFmtId="0" fontId="0"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Font="1" applyBorder="1" applyAlignment="1" applyProtection="1">
      <alignment horizontal="left" wrapText="1"/>
    </xf>
    <xf numFmtId="0" fontId="0" fillId="0" borderId="0" xfId="0" applyAlignment="1" applyProtection="1">
      <alignment horizontal="left"/>
    </xf>
    <xf numFmtId="0" fontId="0" fillId="0" borderId="0" xfId="0" applyFont="1" applyAlignment="1" applyProtection="1">
      <alignment horizontal="left" wrapText="1"/>
    </xf>
    <xf numFmtId="168" fontId="10" fillId="9" borderId="5" xfId="0" applyNumberFormat="1" applyFont="1" applyFill="1" applyBorder="1" applyAlignment="1" applyProtection="1">
      <alignment vertical="center" wrapText="1"/>
      <protection locked="0"/>
    </xf>
    <xf numFmtId="0" fontId="30" fillId="9" borderId="4" xfId="0" applyFont="1" applyFill="1" applyBorder="1" applyAlignment="1" applyProtection="1">
      <alignment vertical="center" wrapText="1"/>
      <protection locked="0"/>
    </xf>
    <xf numFmtId="0" fontId="29" fillId="9" borderId="4" xfId="0" applyFont="1" applyFill="1" applyBorder="1" applyAlignment="1" applyProtection="1">
      <alignment vertical="center" wrapText="1"/>
      <protection locked="0"/>
    </xf>
    <xf numFmtId="0" fontId="0" fillId="0" borderId="0" xfId="0" applyFont="1" applyFill="1" applyAlignment="1" applyProtection="1">
      <alignment vertical="center"/>
    </xf>
    <xf numFmtId="0" fontId="0" fillId="0" borderId="0" xfId="0" applyFont="1" applyFill="1" applyProtection="1">
      <protection locked="0"/>
    </xf>
    <xf numFmtId="0" fontId="26" fillId="0" borderId="4"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0" xfId="0" applyFill="1" applyAlignment="1" applyProtection="1">
      <alignment wrapText="1"/>
      <protection locked="0"/>
    </xf>
    <xf numFmtId="0" fontId="0" fillId="11" borderId="0" xfId="0" applyFill="1" applyAlignment="1" applyProtection="1">
      <alignment wrapText="1"/>
      <protection locked="0"/>
    </xf>
    <xf numFmtId="0" fontId="10" fillId="11" borderId="4" xfId="0" applyFont="1" applyFill="1" applyBorder="1" applyAlignment="1" applyProtection="1">
      <alignment vertical="center" wrapText="1"/>
      <protection locked="0"/>
    </xf>
    <xf numFmtId="0" fontId="10" fillId="11" borderId="0" xfId="0" applyFont="1" applyFill="1" applyBorder="1" applyAlignment="1" applyProtection="1">
      <alignment vertical="center" wrapText="1"/>
      <protection locked="0"/>
    </xf>
    <xf numFmtId="0" fontId="28" fillId="11" borderId="0" xfId="0" applyFont="1" applyFill="1" applyAlignment="1" applyProtection="1">
      <alignment vertical="center"/>
      <protection locked="0"/>
    </xf>
    <xf numFmtId="167" fontId="10" fillId="11" borderId="3" xfId="0" applyNumberFormat="1" applyFont="1" applyFill="1" applyBorder="1" applyAlignment="1" applyProtection="1">
      <alignment horizontal="left" vertical="center"/>
      <protection locked="0"/>
    </xf>
    <xf numFmtId="0" fontId="0" fillId="11" borderId="0" xfId="0" applyFill="1" applyProtection="1">
      <protection locked="0"/>
    </xf>
    <xf numFmtId="0" fontId="23" fillId="3"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readingOrder="1"/>
    </xf>
    <xf numFmtId="0" fontId="9" fillId="9" borderId="2" xfId="0" applyFont="1" applyFill="1" applyBorder="1" applyAlignment="1" applyProtection="1">
      <alignment horizontal="left" vertical="center" wrapText="1" readingOrder="1"/>
      <protection locked="0"/>
    </xf>
    <xf numFmtId="0" fontId="8" fillId="0" borderId="6"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24" fillId="9" borderId="2" xfId="0" applyFont="1" applyFill="1" applyBorder="1" applyAlignment="1" applyProtection="1">
      <alignment horizontal="left" vertical="center" wrapText="1" readingOrder="1"/>
      <protection locked="0"/>
    </xf>
    <xf numFmtId="167" fontId="24" fillId="9" borderId="2" xfId="0" applyNumberFormat="1" applyFont="1" applyFill="1" applyBorder="1" applyAlignment="1" applyProtection="1">
      <alignment horizontal="left" vertical="center" wrapText="1" readingOrder="1"/>
      <protection locked="0"/>
    </xf>
    <xf numFmtId="0" fontId="2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5" fillId="3" borderId="0" xfId="0" applyFont="1" applyFill="1" applyBorder="1" applyAlignment="1" applyProtection="1">
      <alignment horizontal="center" vertical="center" wrapText="1" readingOrder="1"/>
    </xf>
    <xf numFmtId="167" fontId="8" fillId="0" borderId="2" xfId="0" applyNumberFormat="1" applyFont="1" applyBorder="1" applyAlignment="1" applyProtection="1">
      <alignment horizontal="left" vertical="center" wrapText="1" readingOrder="1"/>
    </xf>
    <xf numFmtId="0" fontId="8"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11" borderId="0" xfId="0" applyFont="1" applyFill="1" applyAlignment="1" applyProtection="1">
      <alignment horizontal="left" vertical="top" wrapText="1" indent="2"/>
      <protection locked="0"/>
    </xf>
    <xf numFmtId="0" fontId="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CCFFCC"/>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6" sqref="B6:F6"/>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63" t="s">
        <v>2</v>
      </c>
      <c r="B1" s="163"/>
      <c r="C1" s="163"/>
      <c r="D1" s="163"/>
      <c r="E1" s="163"/>
      <c r="F1" s="163"/>
      <c r="G1" s="40"/>
      <c r="H1" s="40"/>
      <c r="I1" s="40"/>
      <c r="J1" s="40"/>
      <c r="K1" s="40"/>
    </row>
    <row r="2" spans="1:11" ht="21" customHeight="1" x14ac:dyDescent="0.25">
      <c r="A2" s="4" t="s">
        <v>3</v>
      </c>
      <c r="B2" s="164" t="s">
        <v>105</v>
      </c>
      <c r="C2" s="164"/>
      <c r="D2" s="164"/>
      <c r="E2" s="164"/>
      <c r="F2" s="164"/>
      <c r="G2" s="40"/>
      <c r="H2" s="40"/>
      <c r="I2" s="40"/>
      <c r="J2" s="40"/>
      <c r="K2" s="40"/>
    </row>
    <row r="3" spans="1:11" ht="21" customHeight="1" x14ac:dyDescent="0.25">
      <c r="A3" s="4" t="s">
        <v>4</v>
      </c>
      <c r="B3" s="164" t="s">
        <v>106</v>
      </c>
      <c r="C3" s="164"/>
      <c r="D3" s="164"/>
      <c r="E3" s="164"/>
      <c r="F3" s="164"/>
      <c r="G3" s="40"/>
      <c r="H3" s="40"/>
      <c r="I3" s="40"/>
      <c r="J3" s="40"/>
      <c r="K3" s="40"/>
    </row>
    <row r="4" spans="1:11" ht="21" customHeight="1" x14ac:dyDescent="0.25">
      <c r="A4" s="4" t="s">
        <v>5</v>
      </c>
      <c r="B4" s="165">
        <v>44743</v>
      </c>
      <c r="C4" s="165"/>
      <c r="D4" s="165"/>
      <c r="E4" s="165"/>
      <c r="F4" s="165"/>
      <c r="G4" s="40"/>
      <c r="H4" s="40"/>
      <c r="I4" s="40"/>
      <c r="J4" s="40"/>
      <c r="K4" s="40"/>
    </row>
    <row r="5" spans="1:11" ht="21" customHeight="1" x14ac:dyDescent="0.25">
      <c r="A5" s="4" t="s">
        <v>6</v>
      </c>
      <c r="B5" s="165">
        <v>45107</v>
      </c>
      <c r="C5" s="165"/>
      <c r="D5" s="165"/>
      <c r="E5" s="165"/>
      <c r="F5" s="165"/>
      <c r="G5" s="40"/>
      <c r="H5" s="40"/>
      <c r="I5" s="40"/>
      <c r="J5" s="40"/>
      <c r="K5" s="40"/>
    </row>
    <row r="6" spans="1:11" ht="21" customHeight="1" x14ac:dyDescent="0.25">
      <c r="A6" s="4" t="s">
        <v>7</v>
      </c>
      <c r="B6" s="162" t="e">
        <f>IF(AND(#REF!&lt;&gt;A30,#REF!&lt;&gt;A30,#REF!&lt;&gt;A30,#REF!&lt;&gt;A30),A31,IF(AND(#REF!=A30,#REF!=A30,#REF!=A30,#REF!=A30),A33,A32))</f>
        <v>#REF!</v>
      </c>
      <c r="C6" s="162"/>
      <c r="D6" s="162"/>
      <c r="E6" s="162"/>
      <c r="F6" s="162"/>
      <c r="G6" s="28"/>
      <c r="H6" s="40"/>
      <c r="I6" s="40"/>
      <c r="J6" s="40"/>
      <c r="K6" s="40"/>
    </row>
    <row r="7" spans="1:11" ht="21" customHeight="1" x14ac:dyDescent="0.25">
      <c r="A7" s="4" t="s">
        <v>8</v>
      </c>
      <c r="B7" s="161" t="s">
        <v>40</v>
      </c>
      <c r="C7" s="161"/>
      <c r="D7" s="161"/>
      <c r="E7" s="161"/>
      <c r="F7" s="161"/>
      <c r="G7" s="28"/>
      <c r="H7" s="40"/>
      <c r="I7" s="40"/>
      <c r="J7" s="40"/>
      <c r="K7" s="40"/>
    </row>
    <row r="8" spans="1:11" ht="21" customHeight="1" x14ac:dyDescent="0.25">
      <c r="A8" s="4" t="s">
        <v>10</v>
      </c>
      <c r="B8" s="161" t="s">
        <v>262</v>
      </c>
      <c r="C8" s="161"/>
      <c r="D8" s="161"/>
      <c r="E8" s="161"/>
      <c r="F8" s="161"/>
      <c r="G8" s="28"/>
      <c r="H8" s="40"/>
      <c r="I8" s="40"/>
      <c r="J8" s="40"/>
      <c r="K8" s="40"/>
    </row>
    <row r="9" spans="1:11" ht="66.75" customHeight="1" x14ac:dyDescent="0.25">
      <c r="A9" s="160" t="s">
        <v>11</v>
      </c>
      <c r="B9" s="160"/>
      <c r="C9" s="160"/>
      <c r="D9" s="160"/>
      <c r="E9" s="160"/>
      <c r="F9" s="160"/>
      <c r="G9" s="28"/>
      <c r="H9" s="40"/>
      <c r="I9" s="40"/>
      <c r="J9" s="40"/>
      <c r="K9" s="40"/>
    </row>
    <row r="10" spans="1:11" s="101" customFormat="1" ht="36" customHeight="1" x14ac:dyDescent="0.3">
      <c r="A10" s="95" t="s">
        <v>12</v>
      </c>
      <c r="B10" s="96" t="s">
        <v>13</v>
      </c>
      <c r="C10" s="96" t="s">
        <v>14</v>
      </c>
      <c r="D10" s="97"/>
      <c r="E10" s="98" t="s">
        <v>1</v>
      </c>
      <c r="F10" s="99" t="s">
        <v>15</v>
      </c>
      <c r="G10" s="100"/>
      <c r="H10" s="100"/>
      <c r="I10" s="100"/>
      <c r="J10" s="100"/>
      <c r="K10" s="100"/>
    </row>
    <row r="11" spans="1:11" ht="27.75" customHeight="1" x14ac:dyDescent="0.35">
      <c r="A11" s="10" t="s">
        <v>16</v>
      </c>
      <c r="B11" s="66" t="e">
        <f>B15+B16+B17</f>
        <v>#REF!</v>
      </c>
      <c r="C11" s="73" t="e">
        <f>IF(#REF!="",A34,#REF!)</f>
        <v>#REF!</v>
      </c>
      <c r="D11" s="8"/>
      <c r="E11" s="10" t="s">
        <v>17</v>
      </c>
      <c r="F11" s="50" t="e">
        <f>#REF!</f>
        <v>#REF!</v>
      </c>
      <c r="G11" s="41"/>
      <c r="H11" s="41"/>
      <c r="I11" s="41"/>
      <c r="J11" s="41"/>
      <c r="K11" s="41"/>
    </row>
    <row r="12" spans="1:11" ht="27.75" customHeight="1" x14ac:dyDescent="0.35">
      <c r="A12" s="10" t="s">
        <v>0</v>
      </c>
      <c r="B12" s="66" t="e">
        <f>#REF!</f>
        <v>#REF!</v>
      </c>
      <c r="C12" s="73" t="e">
        <f>IF(#REF!="",A34,#REF!)</f>
        <v>#REF!</v>
      </c>
      <c r="D12" s="8"/>
      <c r="E12" s="10" t="s">
        <v>18</v>
      </c>
      <c r="F12" s="50" t="e">
        <f>#REF!</f>
        <v>#REF!</v>
      </c>
      <c r="G12" s="41"/>
      <c r="H12" s="41"/>
      <c r="I12" s="41"/>
      <c r="J12" s="41"/>
      <c r="K12" s="41"/>
    </row>
    <row r="13" spans="1:11" ht="27.75" customHeight="1" x14ac:dyDescent="0.25">
      <c r="A13" s="10" t="s">
        <v>19</v>
      </c>
      <c r="B13" s="66" t="e">
        <f>#REF!</f>
        <v>#REF!</v>
      </c>
      <c r="C13" s="73" t="e">
        <f>IF(#REF!="",A34,#REF!)</f>
        <v>#REF!</v>
      </c>
      <c r="D13" s="8"/>
      <c r="E13" s="10" t="s">
        <v>20</v>
      </c>
      <c r="F13" s="50" t="e">
        <f>#REF!</f>
        <v>#REF!</v>
      </c>
      <c r="G13" s="40"/>
      <c r="H13" s="40"/>
      <c r="I13" s="40"/>
      <c r="J13" s="40"/>
      <c r="K13" s="40"/>
    </row>
    <row r="14" spans="1:11" ht="12.75" customHeight="1" x14ac:dyDescent="0.25">
      <c r="A14" s="9"/>
      <c r="B14" s="67"/>
      <c r="C14" s="74"/>
      <c r="D14" s="51"/>
      <c r="E14" s="8"/>
      <c r="F14" s="52"/>
      <c r="G14" s="23"/>
      <c r="H14" s="23"/>
      <c r="I14" s="23"/>
      <c r="J14" s="23"/>
      <c r="K14" s="23"/>
    </row>
    <row r="15" spans="1:11" ht="27.75" customHeight="1" x14ac:dyDescent="0.25">
      <c r="A15" s="11" t="s">
        <v>21</v>
      </c>
      <c r="B15" s="68" t="e">
        <f>#REF!</f>
        <v>#REF!</v>
      </c>
      <c r="C15" s="75" t="e">
        <f>C11</f>
        <v>#REF!</v>
      </c>
      <c r="D15" s="8"/>
      <c r="E15" s="8"/>
      <c r="F15" s="52"/>
      <c r="G15" s="40"/>
      <c r="H15" s="40"/>
      <c r="I15" s="40"/>
      <c r="J15" s="40"/>
      <c r="K15" s="40"/>
    </row>
    <row r="16" spans="1:11" ht="27.75" customHeight="1" x14ac:dyDescent="0.25">
      <c r="A16" s="11" t="s">
        <v>22</v>
      </c>
      <c r="B16" s="68" t="e">
        <f>#REF!</f>
        <v>#REF!</v>
      </c>
      <c r="C16" s="75" t="e">
        <f>C11</f>
        <v>#REF!</v>
      </c>
      <c r="D16" s="53"/>
      <c r="E16" s="8"/>
      <c r="F16" s="54"/>
      <c r="G16" s="40"/>
      <c r="H16" s="40"/>
      <c r="I16" s="40"/>
      <c r="J16" s="40"/>
      <c r="K16" s="40"/>
    </row>
    <row r="17" spans="1:11" ht="27.75" customHeight="1" x14ac:dyDescent="0.25">
      <c r="A17" s="11" t="s">
        <v>23</v>
      </c>
      <c r="B17" s="68" t="e">
        <f>#REF!</f>
        <v>#REF!</v>
      </c>
      <c r="C17" s="75" t="e">
        <f>C11</f>
        <v>#REF!</v>
      </c>
      <c r="D17" s="8"/>
      <c r="E17" s="8"/>
      <c r="F17" s="54"/>
      <c r="G17" s="40"/>
      <c r="H17" s="40"/>
      <c r="I17" s="40"/>
      <c r="J17" s="40"/>
      <c r="K17" s="40"/>
    </row>
    <row r="18" spans="1:11" ht="27.75" customHeight="1" x14ac:dyDescent="0.3">
      <c r="A18" s="24"/>
      <c r="B18" s="19"/>
      <c r="C18" s="24"/>
      <c r="D18" s="7"/>
      <c r="E18" s="7"/>
      <c r="F18" s="55"/>
      <c r="G18" s="56"/>
      <c r="H18" s="56"/>
      <c r="I18" s="56"/>
      <c r="J18" s="56"/>
      <c r="K18" s="56"/>
    </row>
    <row r="19" spans="1:11" ht="13" x14ac:dyDescent="0.3">
      <c r="A19" s="46" t="s">
        <v>24</v>
      </c>
      <c r="B19" s="22"/>
      <c r="C19" s="23"/>
      <c r="D19" s="24"/>
      <c r="E19" s="24"/>
      <c r="F19" s="24"/>
      <c r="G19" s="24"/>
      <c r="H19" s="24"/>
      <c r="I19" s="24"/>
      <c r="J19" s="24"/>
      <c r="K19" s="24"/>
    </row>
    <row r="20" spans="1:11" x14ac:dyDescent="0.25">
      <c r="A20" s="20" t="s">
        <v>25</v>
      </c>
      <c r="B20" s="47"/>
      <c r="C20" s="47"/>
      <c r="D20" s="23"/>
      <c r="E20" s="23"/>
      <c r="F20" s="23"/>
      <c r="G20" s="24"/>
      <c r="H20" s="24"/>
      <c r="I20" s="24"/>
      <c r="J20" s="24"/>
      <c r="K20" s="24"/>
    </row>
    <row r="21" spans="1:11" ht="12.65" customHeight="1" x14ac:dyDescent="0.25">
      <c r="A21" s="20" t="s">
        <v>26</v>
      </c>
      <c r="B21" s="47"/>
      <c r="C21" s="47"/>
      <c r="D21" s="17"/>
      <c r="E21" s="24"/>
      <c r="F21" s="24"/>
      <c r="G21" s="24"/>
      <c r="H21" s="24"/>
      <c r="I21" s="24"/>
      <c r="J21" s="24"/>
      <c r="K21" s="24"/>
    </row>
    <row r="22" spans="1:11" ht="12.65" customHeight="1" x14ac:dyDescent="0.25">
      <c r="A22" s="20" t="s">
        <v>27</v>
      </c>
      <c r="B22" s="47"/>
      <c r="C22" s="47"/>
      <c r="D22" s="17"/>
      <c r="E22" s="24"/>
      <c r="F22" s="24"/>
      <c r="G22" s="24"/>
      <c r="H22" s="24"/>
      <c r="I22" s="24"/>
      <c r="J22" s="24"/>
      <c r="K22" s="24"/>
    </row>
    <row r="23" spans="1:11" ht="12.65" customHeight="1" x14ac:dyDescent="0.25">
      <c r="A23" s="20" t="s">
        <v>28</v>
      </c>
      <c r="B23" s="47"/>
      <c r="C23" s="47"/>
      <c r="D23" s="17"/>
      <c r="E23" s="24"/>
      <c r="F23" s="24"/>
      <c r="G23" s="24"/>
      <c r="H23" s="24"/>
      <c r="I23" s="24"/>
      <c r="J23" s="24"/>
      <c r="K23" s="24"/>
    </row>
    <row r="24" spans="1:11" x14ac:dyDescent="0.25">
      <c r="A24" s="34"/>
      <c r="B24" s="24"/>
      <c r="C24" s="24"/>
      <c r="D24" s="24"/>
      <c r="E24" s="24"/>
      <c r="F24" s="40"/>
      <c r="G24" s="40"/>
      <c r="H24" s="40"/>
      <c r="I24" s="40"/>
      <c r="J24" s="40"/>
      <c r="K24" s="40"/>
    </row>
    <row r="25" spans="1:11" ht="13" hidden="1" x14ac:dyDescent="0.3">
      <c r="A25" s="14" t="s">
        <v>29</v>
      </c>
      <c r="B25" s="15"/>
      <c r="C25" s="15"/>
      <c r="D25" s="15"/>
      <c r="E25" s="15"/>
      <c r="F25" s="15"/>
      <c r="G25" s="40"/>
      <c r="H25" s="40"/>
      <c r="I25" s="40"/>
      <c r="J25" s="40"/>
      <c r="K25" s="40"/>
    </row>
    <row r="26" spans="1:11" ht="12.75" hidden="1" customHeight="1" x14ac:dyDescent="0.25">
      <c r="A26" s="13" t="s">
        <v>30</v>
      </c>
      <c r="B26" s="6"/>
      <c r="C26" s="6"/>
      <c r="D26" s="13"/>
      <c r="E26" s="13"/>
      <c r="F26" s="13"/>
      <c r="G26" s="40"/>
      <c r="H26" s="40"/>
      <c r="I26" s="40"/>
      <c r="J26" s="40"/>
      <c r="K26" s="40"/>
    </row>
    <row r="27" spans="1:11" hidden="1" x14ac:dyDescent="0.25">
      <c r="A27" s="12" t="s">
        <v>31</v>
      </c>
      <c r="B27" s="12"/>
      <c r="C27" s="12"/>
      <c r="D27" s="12"/>
      <c r="E27" s="12"/>
      <c r="F27" s="12"/>
      <c r="G27" s="40"/>
      <c r="H27" s="40"/>
      <c r="I27" s="40"/>
      <c r="J27" s="40"/>
      <c r="K27" s="40"/>
    </row>
    <row r="28" spans="1:11" hidden="1" x14ac:dyDescent="0.25">
      <c r="A28" s="12" t="s">
        <v>32</v>
      </c>
      <c r="B28" s="12"/>
      <c r="C28" s="12"/>
      <c r="D28" s="12"/>
      <c r="E28" s="12"/>
      <c r="F28" s="12"/>
      <c r="G28" s="40"/>
      <c r="H28" s="40"/>
      <c r="I28" s="40"/>
      <c r="J28" s="40"/>
      <c r="K28" s="40"/>
    </row>
    <row r="29" spans="1:11" hidden="1" x14ac:dyDescent="0.25">
      <c r="A29" s="13" t="s">
        <v>33</v>
      </c>
      <c r="B29" s="13"/>
      <c r="C29" s="13"/>
      <c r="D29" s="13"/>
      <c r="E29" s="13"/>
      <c r="F29" s="13"/>
      <c r="G29" s="40"/>
      <c r="H29" s="40"/>
      <c r="I29" s="40"/>
      <c r="J29" s="40"/>
      <c r="K29" s="40"/>
    </row>
    <row r="30" spans="1:11" hidden="1" x14ac:dyDescent="0.25">
      <c r="A30" s="13" t="s">
        <v>34</v>
      </c>
      <c r="B30" s="13"/>
      <c r="C30" s="13"/>
      <c r="D30" s="13"/>
      <c r="E30" s="13"/>
      <c r="F30" s="13"/>
      <c r="G30" s="40"/>
      <c r="H30" s="40"/>
      <c r="I30" s="40"/>
      <c r="J30" s="40"/>
      <c r="K30" s="40"/>
    </row>
    <row r="31" spans="1:11" hidden="1" x14ac:dyDescent="0.25">
      <c r="A31" s="12" t="s">
        <v>35</v>
      </c>
      <c r="B31" s="12"/>
      <c r="C31" s="12"/>
      <c r="D31" s="12"/>
      <c r="E31" s="12"/>
      <c r="F31" s="12"/>
      <c r="G31" s="40"/>
      <c r="H31" s="40"/>
      <c r="I31" s="40"/>
      <c r="J31" s="40"/>
      <c r="K31" s="40"/>
    </row>
    <row r="32" spans="1:11" hidden="1" x14ac:dyDescent="0.25">
      <c r="A32" s="12" t="s">
        <v>36</v>
      </c>
      <c r="B32" s="12"/>
      <c r="C32" s="12"/>
      <c r="D32" s="12"/>
      <c r="E32" s="12"/>
      <c r="F32" s="12"/>
      <c r="G32" s="40"/>
      <c r="H32" s="40"/>
      <c r="I32" s="40"/>
      <c r="J32" s="40"/>
      <c r="K32" s="40"/>
    </row>
    <row r="33" spans="1:11" hidden="1" x14ac:dyDescent="0.25">
      <c r="A33" s="12" t="s">
        <v>37</v>
      </c>
      <c r="B33" s="12"/>
      <c r="C33" s="12"/>
      <c r="D33" s="12"/>
      <c r="E33" s="12"/>
      <c r="F33" s="12"/>
      <c r="G33" s="40"/>
      <c r="H33" s="40"/>
      <c r="I33" s="40"/>
      <c r="J33" s="40"/>
      <c r="K33" s="40"/>
    </row>
    <row r="34" spans="1:11" hidden="1" x14ac:dyDescent="0.25">
      <c r="A34" s="13" t="s">
        <v>38</v>
      </c>
      <c r="B34" s="13"/>
      <c r="C34" s="13"/>
      <c r="D34" s="13"/>
      <c r="E34" s="13"/>
      <c r="F34" s="13"/>
      <c r="G34" s="40"/>
      <c r="H34" s="40"/>
      <c r="I34" s="40"/>
      <c r="J34" s="40"/>
      <c r="K34" s="40"/>
    </row>
    <row r="35" spans="1:11" hidden="1" x14ac:dyDescent="0.25">
      <c r="A35" s="13" t="s">
        <v>39</v>
      </c>
      <c r="B35" s="13"/>
      <c r="C35" s="13"/>
      <c r="D35" s="13"/>
      <c r="E35" s="13"/>
      <c r="F35" s="13"/>
      <c r="G35" s="40"/>
      <c r="H35" s="40"/>
      <c r="I35" s="40"/>
      <c r="J35" s="40"/>
      <c r="K35" s="40"/>
    </row>
    <row r="36" spans="1:11" hidden="1" x14ac:dyDescent="0.25">
      <c r="A36" s="71" t="s">
        <v>9</v>
      </c>
      <c r="B36" s="70"/>
      <c r="C36" s="70"/>
      <c r="D36" s="70"/>
      <c r="E36" s="70"/>
      <c r="F36" s="70"/>
      <c r="G36" s="40"/>
      <c r="H36" s="40"/>
      <c r="I36" s="40"/>
      <c r="J36" s="40"/>
      <c r="K36" s="40"/>
    </row>
    <row r="37" spans="1:11" hidden="1" x14ac:dyDescent="0.25">
      <c r="A37" s="71" t="s">
        <v>40</v>
      </c>
      <c r="B37" s="70"/>
      <c r="C37" s="70"/>
      <c r="D37" s="70"/>
      <c r="E37" s="70"/>
      <c r="F37" s="70"/>
      <c r="G37" s="40"/>
      <c r="H37" s="40"/>
      <c r="I37" s="40"/>
      <c r="J37" s="40"/>
      <c r="K37" s="40"/>
    </row>
    <row r="38" spans="1:11" hidden="1" x14ac:dyDescent="0.25">
      <c r="A38" s="71" t="s">
        <v>104</v>
      </c>
      <c r="B38" s="70"/>
      <c r="C38" s="70"/>
      <c r="D38" s="70"/>
      <c r="E38" s="70"/>
      <c r="F38" s="70"/>
      <c r="G38" s="40"/>
      <c r="H38" s="40"/>
      <c r="I38" s="40"/>
      <c r="J38" s="40"/>
      <c r="K38" s="40"/>
    </row>
    <row r="39" spans="1:11" hidden="1" x14ac:dyDescent="0.25">
      <c r="A39" s="57" t="s">
        <v>41</v>
      </c>
      <c r="B39" s="5"/>
      <c r="C39" s="5"/>
      <c r="D39" s="5"/>
      <c r="E39" s="5"/>
      <c r="F39" s="5"/>
      <c r="G39" s="40"/>
      <c r="H39" s="40"/>
      <c r="I39" s="40"/>
      <c r="J39" s="40"/>
      <c r="K39" s="40"/>
    </row>
    <row r="40" spans="1:11" hidden="1" x14ac:dyDescent="0.25">
      <c r="A40" s="58" t="s">
        <v>42</v>
      </c>
      <c r="B40" s="5"/>
      <c r="C40" s="5"/>
      <c r="D40" s="5"/>
      <c r="E40" s="5"/>
      <c r="F40" s="5"/>
      <c r="G40" s="40"/>
      <c r="H40" s="40"/>
      <c r="I40" s="40"/>
      <c r="J40" s="40"/>
      <c r="K40" s="40"/>
    </row>
    <row r="41" spans="1:11" hidden="1" x14ac:dyDescent="0.25">
      <c r="A41" s="58" t="s">
        <v>43</v>
      </c>
      <c r="B41" s="5"/>
      <c r="C41" s="5"/>
      <c r="D41" s="5"/>
      <c r="E41" s="5"/>
      <c r="F41" s="5"/>
      <c r="G41" s="40"/>
      <c r="H41" s="40"/>
      <c r="I41" s="40"/>
      <c r="J41" s="40"/>
      <c r="K41" s="40"/>
    </row>
    <row r="42" spans="1:11" hidden="1" x14ac:dyDescent="0.25">
      <c r="A42" s="58" t="s">
        <v>44</v>
      </c>
      <c r="B42" s="5"/>
      <c r="C42" s="5"/>
      <c r="D42" s="5"/>
      <c r="E42" s="5"/>
      <c r="F42" s="5"/>
      <c r="G42" s="40"/>
      <c r="H42" s="40"/>
      <c r="I42" s="40"/>
      <c r="J42" s="40"/>
      <c r="K42" s="40"/>
    </row>
    <row r="43" spans="1:11" hidden="1" x14ac:dyDescent="0.25">
      <c r="A43" s="58" t="s">
        <v>45</v>
      </c>
      <c r="B43" s="5"/>
      <c r="C43" s="5"/>
      <c r="D43" s="5"/>
      <c r="E43" s="5"/>
      <c r="F43" s="5"/>
      <c r="G43" s="40"/>
      <c r="H43" s="40"/>
      <c r="I43" s="40"/>
      <c r="J43" s="40"/>
      <c r="K43" s="40"/>
    </row>
    <row r="44" spans="1:11" hidden="1" x14ac:dyDescent="0.25">
      <c r="A44" s="58" t="s">
        <v>46</v>
      </c>
      <c r="B44" s="5"/>
      <c r="C44" s="5"/>
      <c r="D44" s="5"/>
      <c r="E44" s="5"/>
      <c r="F44" s="5"/>
      <c r="G44" s="40"/>
      <c r="H44" s="40"/>
      <c r="I44" s="40"/>
      <c r="J44" s="40"/>
      <c r="K44" s="40"/>
    </row>
    <row r="45" spans="1:11" hidden="1" x14ac:dyDescent="0.25">
      <c r="A45" s="72" t="s">
        <v>47</v>
      </c>
      <c r="B45" s="70"/>
      <c r="C45" s="70"/>
      <c r="D45" s="70"/>
      <c r="E45" s="70"/>
      <c r="F45" s="70"/>
      <c r="G45" s="40"/>
      <c r="H45" s="40"/>
      <c r="I45" s="40"/>
      <c r="J45" s="40"/>
      <c r="K45" s="40"/>
    </row>
    <row r="46" spans="1:11" hidden="1" x14ac:dyDescent="0.25">
      <c r="A46" s="70" t="s">
        <v>48</v>
      </c>
      <c r="B46" s="70"/>
      <c r="C46" s="70"/>
      <c r="D46" s="70"/>
      <c r="E46" s="70"/>
      <c r="F46" s="70"/>
      <c r="G46" s="40"/>
      <c r="H46" s="40"/>
      <c r="I46" s="40"/>
      <c r="J46" s="40"/>
      <c r="K46" s="40"/>
    </row>
    <row r="47" spans="1:11" hidden="1" x14ac:dyDescent="0.25">
      <c r="A47" s="59">
        <v>-20000</v>
      </c>
      <c r="B47" s="5"/>
      <c r="C47" s="5"/>
      <c r="D47" s="5"/>
      <c r="E47" s="5"/>
      <c r="F47" s="5"/>
      <c r="G47" s="40"/>
      <c r="H47" s="40"/>
      <c r="I47" s="40"/>
      <c r="J47" s="40"/>
      <c r="K47" s="40"/>
    </row>
    <row r="48" spans="1:11" ht="25" hidden="1" x14ac:dyDescent="0.25">
      <c r="A48" s="89" t="s">
        <v>49</v>
      </c>
      <c r="B48" s="70"/>
      <c r="C48" s="70"/>
      <c r="D48" s="70"/>
      <c r="E48" s="70"/>
      <c r="F48" s="70"/>
      <c r="G48" s="40"/>
      <c r="H48" s="40"/>
      <c r="I48" s="40"/>
      <c r="J48" s="40"/>
      <c r="K48" s="40"/>
    </row>
    <row r="49" spans="1:11" ht="25" hidden="1" x14ac:dyDescent="0.25">
      <c r="A49" s="89" t="s">
        <v>50</v>
      </c>
      <c r="B49" s="70"/>
      <c r="C49" s="70"/>
      <c r="D49" s="70"/>
      <c r="E49" s="70"/>
      <c r="F49" s="70"/>
      <c r="G49" s="40"/>
      <c r="H49" s="40"/>
      <c r="I49" s="40"/>
      <c r="J49" s="40"/>
      <c r="K49" s="40"/>
    </row>
    <row r="50" spans="1:11" ht="25" hidden="1" x14ac:dyDescent="0.25">
      <c r="A50" s="90" t="s">
        <v>51</v>
      </c>
      <c r="B50" s="5"/>
      <c r="C50" s="5"/>
      <c r="D50" s="5"/>
      <c r="E50" s="5"/>
      <c r="F50" s="5"/>
      <c r="G50" s="40"/>
      <c r="H50" s="40"/>
      <c r="I50" s="40"/>
      <c r="J50" s="40"/>
      <c r="K50" s="40"/>
    </row>
    <row r="51" spans="1:11" ht="25" hidden="1" x14ac:dyDescent="0.25">
      <c r="A51" s="90" t="s">
        <v>52</v>
      </c>
      <c r="B51" s="5"/>
      <c r="C51" s="5"/>
      <c r="D51" s="5"/>
      <c r="E51" s="5"/>
      <c r="F51" s="5"/>
      <c r="G51" s="40"/>
      <c r="H51" s="40"/>
      <c r="I51" s="40"/>
      <c r="J51" s="40"/>
      <c r="K51" s="40"/>
    </row>
    <row r="52" spans="1:11" ht="37.5" hidden="1" x14ac:dyDescent="0.3">
      <c r="A52" s="90" t="s">
        <v>53</v>
      </c>
      <c r="B52" s="80"/>
      <c r="C52" s="80"/>
      <c r="D52" s="88"/>
      <c r="E52" s="60"/>
      <c r="F52" s="60"/>
      <c r="G52" s="40"/>
      <c r="H52" s="40"/>
      <c r="I52" s="40"/>
      <c r="J52" s="40"/>
      <c r="K52" s="40"/>
    </row>
    <row r="53" spans="1:11" ht="13" hidden="1" x14ac:dyDescent="0.3">
      <c r="A53" s="85" t="s">
        <v>54</v>
      </c>
      <c r="B53" s="86"/>
      <c r="C53" s="86"/>
      <c r="D53" s="79"/>
      <c r="E53" s="61"/>
      <c r="F53" s="61" t="b">
        <v>1</v>
      </c>
      <c r="G53" s="40"/>
      <c r="H53" s="40"/>
      <c r="I53" s="40"/>
      <c r="J53" s="40"/>
      <c r="K53" s="40"/>
    </row>
    <row r="54" spans="1:11" ht="13" hidden="1" x14ac:dyDescent="0.3">
      <c r="A54" s="87" t="s">
        <v>55</v>
      </c>
      <c r="B54" s="85"/>
      <c r="C54" s="85"/>
      <c r="D54" s="85"/>
      <c r="E54" s="61"/>
      <c r="F54" s="61" t="b">
        <v>0</v>
      </c>
      <c r="G54" s="40"/>
      <c r="H54" s="40"/>
      <c r="I54" s="40"/>
      <c r="J54" s="40"/>
      <c r="K54" s="40"/>
    </row>
    <row r="55" spans="1:11" ht="13" hidden="1" x14ac:dyDescent="0.25">
      <c r="A55" s="91"/>
      <c r="B55" s="81">
        <f>COUNT(#REF!)</f>
        <v>0</v>
      </c>
      <c r="C55" s="81"/>
      <c r="D55" s="81" t="e">
        <f>COUNTIF(#REF!,"*")</f>
        <v>#REF!</v>
      </c>
      <c r="E55" s="82"/>
      <c r="F55" s="82" t="e">
        <f>MIN(B55,D55)=MAX(B55,D55)</f>
        <v>#REF!</v>
      </c>
      <c r="G55" s="40"/>
      <c r="H55" s="40"/>
      <c r="I55" s="40"/>
      <c r="J55" s="40"/>
      <c r="K55" s="40"/>
    </row>
    <row r="56" spans="1:11" ht="13" hidden="1" x14ac:dyDescent="0.25">
      <c r="A56" s="91" t="s">
        <v>56</v>
      </c>
      <c r="B56" s="81">
        <f>COUNT(#REF!)</f>
        <v>0</v>
      </c>
      <c r="C56" s="81"/>
      <c r="D56" s="81" t="e">
        <f>COUNTIF(#REF!,"*")</f>
        <v>#REF!</v>
      </c>
      <c r="E56" s="82"/>
      <c r="F56" s="82" t="e">
        <f>MIN(B56,D56)=MAX(B56,D56)</f>
        <v>#REF!</v>
      </c>
    </row>
    <row r="57" spans="1:11" ht="13" hidden="1" x14ac:dyDescent="0.3">
      <c r="A57" s="92"/>
      <c r="B57" s="81">
        <f>COUNT(#REF!)</f>
        <v>0</v>
      </c>
      <c r="C57" s="81"/>
      <c r="D57" s="81" t="e">
        <f>COUNTIF(#REF!,"*")</f>
        <v>#REF!</v>
      </c>
      <c r="E57" s="82"/>
      <c r="F57" s="82" t="e">
        <f>MIN(B57,D57)=MAX(B57,D57)</f>
        <v>#REF!</v>
      </c>
    </row>
    <row r="58" spans="1:11" ht="13" hidden="1" x14ac:dyDescent="0.3">
      <c r="A58" s="93" t="s">
        <v>57</v>
      </c>
      <c r="B58" s="83">
        <f>COUNT(#REF!)</f>
        <v>0</v>
      </c>
      <c r="C58" s="83"/>
      <c r="D58" s="83" t="e">
        <f>COUNTIF(#REF!,"*")</f>
        <v>#REF!</v>
      </c>
      <c r="E58" s="84"/>
      <c r="F58" s="84" t="e">
        <f>MIN(B58,D58)=MAX(B58,D58)</f>
        <v>#REF!</v>
      </c>
    </row>
    <row r="59" spans="1:11" ht="13" hidden="1" x14ac:dyDescent="0.3">
      <c r="A59" s="94" t="s">
        <v>58</v>
      </c>
      <c r="B59" s="82">
        <f>COUNT(#REF!)</f>
        <v>0</v>
      </c>
      <c r="C59" s="82"/>
      <c r="D59" s="82" t="e">
        <f>COUNTIF(#REF!,"*")</f>
        <v>#REF!</v>
      </c>
      <c r="E59" s="82"/>
      <c r="F59" s="82" t="e">
        <f>MIN(B59,D59)=MAX(B59,D59)</f>
        <v>#REF!</v>
      </c>
    </row>
    <row r="60" spans="1:11" ht="13" hidden="1" x14ac:dyDescent="0.3">
      <c r="A60" s="93" t="s">
        <v>59</v>
      </c>
      <c r="B60" s="83" t="e">
        <f>COUNTIF(#REF!,"*")</f>
        <v>#REF!</v>
      </c>
      <c r="C60" s="83" t="e">
        <f>COUNTIF(#REF!,"*")</f>
        <v>#REF!</v>
      </c>
      <c r="D60" s="83"/>
      <c r="E60" s="83">
        <f>COUNTA(#REF!)</f>
        <v>1</v>
      </c>
      <c r="F60" s="84" t="e">
        <f>MIN(B60,C60,E60)=MAX(B60,C60,E60)</f>
        <v>#REF!</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B1345-AB9D-4F0C-8C3D-B6FB4749F7D2}">
  <sheetPr>
    <tabColor theme="3" tint="0.39997558519241921"/>
  </sheetPr>
  <dimension ref="A1:M303"/>
  <sheetViews>
    <sheetView tabSelected="1" topLeftCell="A25" workbookViewId="0">
      <selection activeCell="F30" sqref="F30"/>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63" t="s">
        <v>60</v>
      </c>
      <c r="B1" s="163"/>
      <c r="C1" s="163"/>
      <c r="D1" s="163"/>
      <c r="E1" s="163"/>
      <c r="F1" s="40"/>
    </row>
    <row r="2" spans="1:6" ht="21" customHeight="1" x14ac:dyDescent="0.25">
      <c r="A2" s="4" t="s">
        <v>3</v>
      </c>
      <c r="B2" s="173" t="str">
        <f>'Summary and sign-off'!B2:F2</f>
        <v>New Zealand Police</v>
      </c>
      <c r="C2" s="173"/>
      <c r="D2" s="173"/>
      <c r="E2" s="173"/>
      <c r="F2" s="40"/>
    </row>
    <row r="3" spans="1:6" ht="21" customHeight="1" x14ac:dyDescent="0.25">
      <c r="A3" s="4" t="s">
        <v>61</v>
      </c>
      <c r="B3" s="173" t="str">
        <f>'Summary and sign-off'!B3:F3</f>
        <v>Andrew Coster</v>
      </c>
      <c r="C3" s="173"/>
      <c r="D3" s="173"/>
      <c r="E3" s="173"/>
      <c r="F3" s="40"/>
    </row>
    <row r="4" spans="1:6" ht="21" customHeight="1" x14ac:dyDescent="0.25">
      <c r="A4" s="4" t="s">
        <v>62</v>
      </c>
      <c r="B4" s="173">
        <f>'Summary and sign-off'!B4:F4</f>
        <v>44743</v>
      </c>
      <c r="C4" s="173"/>
      <c r="D4" s="173"/>
      <c r="E4" s="173"/>
      <c r="F4" s="40"/>
    </row>
    <row r="5" spans="1:6" ht="21" customHeight="1" x14ac:dyDescent="0.25">
      <c r="A5" s="4" t="s">
        <v>63</v>
      </c>
      <c r="B5" s="173">
        <f>'Summary and sign-off'!B5:F5</f>
        <v>45107</v>
      </c>
      <c r="C5" s="173"/>
      <c r="D5" s="173"/>
      <c r="E5" s="173"/>
      <c r="F5" s="40"/>
    </row>
    <row r="6" spans="1:6" ht="21" customHeight="1" x14ac:dyDescent="0.25">
      <c r="A6" s="4" t="s">
        <v>64</v>
      </c>
      <c r="B6" s="161" t="s">
        <v>32</v>
      </c>
      <c r="C6" s="161"/>
      <c r="D6" s="161"/>
      <c r="E6" s="161"/>
      <c r="F6" s="40"/>
    </row>
    <row r="7" spans="1:6" ht="21" customHeight="1" x14ac:dyDescent="0.25">
      <c r="A7" s="4" t="s">
        <v>7</v>
      </c>
      <c r="B7" s="161" t="s">
        <v>34</v>
      </c>
      <c r="C7" s="161"/>
      <c r="D7" s="161"/>
      <c r="E7" s="161"/>
      <c r="F7" s="40"/>
    </row>
    <row r="8" spans="1:6" ht="36" customHeight="1" x14ac:dyDescent="0.3">
      <c r="A8" s="168" t="s">
        <v>65</v>
      </c>
      <c r="B8" s="169"/>
      <c r="C8" s="169"/>
      <c r="D8" s="169"/>
      <c r="E8" s="169"/>
      <c r="F8" s="19"/>
    </row>
    <row r="9" spans="1:6" ht="36" customHeight="1" x14ac:dyDescent="0.3">
      <c r="A9" s="170" t="s">
        <v>66</v>
      </c>
      <c r="B9" s="171"/>
      <c r="C9" s="171"/>
      <c r="D9" s="171"/>
      <c r="E9" s="171"/>
      <c r="F9" s="19"/>
    </row>
    <row r="10" spans="1:6" ht="24.75" customHeight="1" x14ac:dyDescent="0.35">
      <c r="A10" s="167" t="s">
        <v>67</v>
      </c>
      <c r="B10" s="172"/>
      <c r="C10" s="167"/>
      <c r="D10" s="167"/>
      <c r="E10" s="167"/>
      <c r="F10" s="41"/>
    </row>
    <row r="11" spans="1:6" ht="27" customHeight="1" x14ac:dyDescent="0.25">
      <c r="A11" s="29" t="s">
        <v>68</v>
      </c>
      <c r="B11" s="29" t="s">
        <v>69</v>
      </c>
      <c r="C11" s="29" t="s">
        <v>70</v>
      </c>
      <c r="D11" s="29" t="s">
        <v>71</v>
      </c>
      <c r="E11" s="29" t="s">
        <v>72</v>
      </c>
      <c r="F11" s="42"/>
    </row>
    <row r="12" spans="1:6" s="62" customFormat="1" hidden="1" x14ac:dyDescent="0.25">
      <c r="A12" s="102"/>
      <c r="B12" s="103"/>
      <c r="C12" s="104"/>
      <c r="D12" s="104"/>
      <c r="E12" s="105"/>
      <c r="F12" s="1"/>
    </row>
    <row r="13" spans="1:6" s="62" customFormat="1" x14ac:dyDescent="0.25">
      <c r="A13" s="126" t="s">
        <v>165</v>
      </c>
      <c r="B13" s="126"/>
      <c r="C13" s="126" t="s">
        <v>139</v>
      </c>
      <c r="D13" s="126"/>
      <c r="E13" s="127"/>
      <c r="F13" s="1"/>
    </row>
    <row r="14" spans="1:6" s="62" customFormat="1" x14ac:dyDescent="0.25">
      <c r="A14" s="119"/>
      <c r="B14" s="120">
        <v>725.5</v>
      </c>
      <c r="C14" s="121"/>
      <c r="D14" s="121" t="s">
        <v>166</v>
      </c>
      <c r="E14" s="122"/>
      <c r="F14" s="1"/>
    </row>
    <row r="15" spans="1:6" s="62" customFormat="1" x14ac:dyDescent="0.25">
      <c r="A15" s="119"/>
      <c r="B15" s="120">
        <v>605</v>
      </c>
      <c r="C15" s="121"/>
      <c r="D15" s="121" t="s">
        <v>168</v>
      </c>
      <c r="E15" s="122"/>
      <c r="F15" s="1"/>
    </row>
    <row r="16" spans="1:6" s="62" customFormat="1" x14ac:dyDescent="0.25">
      <c r="A16" s="126" t="s">
        <v>114</v>
      </c>
      <c r="B16" s="126"/>
      <c r="C16" s="126" t="s">
        <v>116</v>
      </c>
      <c r="D16" s="126"/>
      <c r="E16" s="127" t="s">
        <v>115</v>
      </c>
      <c r="F16" s="1"/>
    </row>
    <row r="17" spans="1:6" s="62" customFormat="1" x14ac:dyDescent="0.25">
      <c r="A17" s="119"/>
      <c r="B17" s="120">
        <v>1538.4</v>
      </c>
      <c r="C17" s="121"/>
      <c r="D17" s="121" t="s">
        <v>167</v>
      </c>
      <c r="E17" s="122"/>
      <c r="F17" s="1"/>
    </row>
    <row r="18" spans="1:6" s="62" customFormat="1" x14ac:dyDescent="0.25">
      <c r="A18" s="119"/>
      <c r="B18" s="120">
        <v>54</v>
      </c>
      <c r="C18" s="121"/>
      <c r="D18" s="121" t="s">
        <v>168</v>
      </c>
      <c r="E18" s="122"/>
      <c r="F18" s="1"/>
    </row>
    <row r="19" spans="1:6" s="62" customFormat="1" x14ac:dyDescent="0.25">
      <c r="A19" s="119"/>
      <c r="B19" s="120">
        <v>1046.27</v>
      </c>
      <c r="C19" s="121"/>
      <c r="D19" s="121" t="s">
        <v>216</v>
      </c>
      <c r="E19" s="122"/>
      <c r="F19" s="154"/>
    </row>
    <row r="20" spans="1:6" s="62" customFormat="1" ht="25" x14ac:dyDescent="0.25">
      <c r="A20" s="126" t="s">
        <v>126</v>
      </c>
      <c r="B20" s="127"/>
      <c r="C20" s="127" t="s">
        <v>251</v>
      </c>
      <c r="D20" s="127"/>
      <c r="E20" s="127" t="s">
        <v>129</v>
      </c>
      <c r="F20" s="153"/>
    </row>
    <row r="21" spans="1:6" s="62" customFormat="1" x14ac:dyDescent="0.25">
      <c r="A21" s="119"/>
      <c r="B21" s="120">
        <v>1260.5899999999999</v>
      </c>
      <c r="C21" s="131"/>
      <c r="D21" s="119" t="s">
        <v>167</v>
      </c>
      <c r="E21" s="122"/>
      <c r="F21" s="154"/>
    </row>
    <row r="22" spans="1:6" s="62" customFormat="1" x14ac:dyDescent="0.25">
      <c r="A22" s="119"/>
      <c r="B22" s="120">
        <v>81</v>
      </c>
      <c r="C22" s="131"/>
      <c r="D22" s="121" t="s">
        <v>168</v>
      </c>
      <c r="E22" s="122"/>
      <c r="F22" s="153"/>
    </row>
    <row r="23" spans="1:6" s="62" customFormat="1" x14ac:dyDescent="0.25">
      <c r="A23" s="119"/>
      <c r="B23" s="130">
        <v>1278.44</v>
      </c>
      <c r="C23" s="131"/>
      <c r="D23" s="131" t="s">
        <v>216</v>
      </c>
      <c r="E23" s="122"/>
      <c r="F23" s="153"/>
    </row>
    <row r="24" spans="1:6" s="62" customFormat="1" ht="50" x14ac:dyDescent="0.25">
      <c r="A24" s="126" t="s">
        <v>190</v>
      </c>
      <c r="B24" s="126"/>
      <c r="C24" s="126" t="s">
        <v>177</v>
      </c>
      <c r="D24" s="127"/>
      <c r="E24" s="127" t="s">
        <v>264</v>
      </c>
      <c r="F24" s="157"/>
    </row>
    <row r="25" spans="1:6" s="62" customFormat="1" x14ac:dyDescent="0.25">
      <c r="A25" s="119"/>
      <c r="B25" s="130">
        <v>495.9</v>
      </c>
      <c r="C25" s="131"/>
      <c r="D25" s="131" t="s">
        <v>178</v>
      </c>
      <c r="E25" s="122"/>
      <c r="F25" s="153"/>
    </row>
    <row r="26" spans="1:6" s="62" customFormat="1" ht="12.65" customHeight="1" x14ac:dyDescent="0.25">
      <c r="A26" s="119"/>
      <c r="B26" s="130">
        <v>695</v>
      </c>
      <c r="C26" s="131"/>
      <c r="D26" s="131" t="s">
        <v>168</v>
      </c>
      <c r="E26" s="122"/>
      <c r="F26" s="153"/>
    </row>
    <row r="27" spans="1:6" s="62" customFormat="1" x14ac:dyDescent="0.25">
      <c r="A27" s="126" t="s">
        <v>176</v>
      </c>
      <c r="B27" s="126"/>
      <c r="C27" s="126" t="s">
        <v>140</v>
      </c>
      <c r="D27" s="126"/>
      <c r="E27" s="127"/>
      <c r="F27" s="158"/>
    </row>
    <row r="28" spans="1:6" s="62" customFormat="1" ht="12.65" customHeight="1" x14ac:dyDescent="0.25">
      <c r="A28" s="119"/>
      <c r="B28" s="120">
        <v>641.71</v>
      </c>
      <c r="C28" s="131"/>
      <c r="D28" s="131" t="s">
        <v>167</v>
      </c>
      <c r="E28" s="122"/>
      <c r="F28" s="158"/>
    </row>
    <row r="29" spans="1:6" s="62" customFormat="1" ht="12.65" customHeight="1" x14ac:dyDescent="0.25">
      <c r="A29" s="119"/>
      <c r="B29" s="130">
        <v>185</v>
      </c>
      <c r="C29" s="131"/>
      <c r="D29" s="131" t="s">
        <v>168</v>
      </c>
      <c r="E29" s="122"/>
      <c r="F29" s="153"/>
    </row>
    <row r="30" spans="1:6" s="62" customFormat="1" ht="25" x14ac:dyDescent="0.25">
      <c r="A30" s="126" t="s">
        <v>161</v>
      </c>
      <c r="B30" s="126"/>
      <c r="C30" s="126" t="s">
        <v>162</v>
      </c>
      <c r="D30" s="126"/>
      <c r="E30" s="127" t="s">
        <v>163</v>
      </c>
      <c r="F30" s="153"/>
    </row>
    <row r="31" spans="1:6" s="62" customFormat="1" x14ac:dyDescent="0.25">
      <c r="A31" s="123"/>
      <c r="B31" s="120">
        <v>1635.15</v>
      </c>
      <c r="C31" s="121"/>
      <c r="D31" s="121" t="s">
        <v>167</v>
      </c>
      <c r="E31" s="122"/>
      <c r="F31" s="1"/>
    </row>
    <row r="32" spans="1:6" s="62" customFormat="1" x14ac:dyDescent="0.25">
      <c r="A32" s="123"/>
      <c r="B32" s="120">
        <v>41</v>
      </c>
      <c r="C32" s="121"/>
      <c r="D32" s="121" t="s">
        <v>168</v>
      </c>
      <c r="E32" s="122"/>
      <c r="F32" s="1"/>
    </row>
    <row r="33" spans="1:6" s="62" customFormat="1" x14ac:dyDescent="0.25">
      <c r="A33" s="123"/>
      <c r="B33" s="120">
        <v>1156.8699999999999</v>
      </c>
      <c r="C33" s="121"/>
      <c r="D33" s="121" t="s">
        <v>216</v>
      </c>
      <c r="E33" s="122"/>
      <c r="F33" s="1"/>
    </row>
    <row r="34" spans="1:6" s="62" customFormat="1" ht="12.5" hidden="1" customHeight="1" x14ac:dyDescent="0.25">
      <c r="A34" s="109"/>
      <c r="B34" s="110"/>
      <c r="C34" s="111"/>
      <c r="D34" s="111"/>
      <c r="E34" s="112"/>
      <c r="F34" s="1"/>
    </row>
    <row r="35" spans="1:6" ht="19.5" customHeight="1" x14ac:dyDescent="0.25">
      <c r="A35" s="77" t="s">
        <v>73</v>
      </c>
      <c r="B35" s="78">
        <f>SUM(B12:B34)</f>
        <v>11439.830000000002</v>
      </c>
      <c r="C35" s="159"/>
      <c r="D35" s="166" t="e">
        <f>IF('Summary and sign-off'!F55='Summary and sign-off'!F54,'Summary and sign-off'!A51,'Summary and sign-off'!A50)</f>
        <v>#REF!</v>
      </c>
      <c r="E35" s="166"/>
      <c r="F35" s="40"/>
    </row>
    <row r="36" spans="1:6" ht="10.5" customHeight="1" x14ac:dyDescent="0.3">
      <c r="A36" s="24"/>
      <c r="B36" s="19"/>
      <c r="C36" s="24"/>
      <c r="D36" s="24"/>
      <c r="E36" s="24"/>
      <c r="F36" s="24"/>
    </row>
    <row r="37" spans="1:6" ht="24.75" customHeight="1" x14ac:dyDescent="0.35">
      <c r="A37" s="167" t="s">
        <v>74</v>
      </c>
      <c r="B37" s="167"/>
      <c r="C37" s="167"/>
      <c r="D37" s="167"/>
      <c r="E37" s="167"/>
      <c r="F37" s="41"/>
    </row>
    <row r="38" spans="1:6" ht="27" customHeight="1" x14ac:dyDescent="0.25">
      <c r="A38" s="29" t="s">
        <v>68</v>
      </c>
      <c r="B38" s="29" t="s">
        <v>13</v>
      </c>
      <c r="C38" s="29" t="s">
        <v>75</v>
      </c>
      <c r="D38" s="29" t="s">
        <v>71</v>
      </c>
      <c r="E38" s="29" t="s">
        <v>72</v>
      </c>
      <c r="F38" s="42"/>
    </row>
    <row r="39" spans="1:6" s="62" customFormat="1" ht="12.5" hidden="1" customHeight="1" x14ac:dyDescent="0.25">
      <c r="A39" s="102"/>
      <c r="B39" s="103"/>
      <c r="C39" s="104"/>
      <c r="D39" s="104"/>
      <c r="E39" s="105"/>
      <c r="F39" s="1"/>
    </row>
    <row r="40" spans="1:6" s="62" customFormat="1" ht="50" x14ac:dyDescent="0.25">
      <c r="A40" s="126" t="s">
        <v>107</v>
      </c>
      <c r="B40" s="126"/>
      <c r="C40" s="126" t="s">
        <v>108</v>
      </c>
      <c r="D40" s="126"/>
      <c r="E40" s="127" t="s">
        <v>172</v>
      </c>
      <c r="F40" s="1"/>
    </row>
    <row r="41" spans="1:6" s="62" customFormat="1" x14ac:dyDescent="0.25">
      <c r="A41" s="119"/>
      <c r="B41" s="120">
        <v>570.17999999999995</v>
      </c>
      <c r="C41" s="119"/>
      <c r="D41" s="121" t="s">
        <v>167</v>
      </c>
      <c r="E41" s="122"/>
      <c r="F41" s="1"/>
    </row>
    <row r="42" spans="1:6" s="62" customFormat="1" x14ac:dyDescent="0.25">
      <c r="A42" s="119"/>
      <c r="B42" s="120">
        <v>74</v>
      </c>
      <c r="C42" s="119"/>
      <c r="D42" s="121" t="s">
        <v>168</v>
      </c>
      <c r="E42" s="122"/>
      <c r="F42" s="1"/>
    </row>
    <row r="43" spans="1:6" s="62" customFormat="1" x14ac:dyDescent="0.25">
      <c r="A43" s="119"/>
      <c r="B43" s="120">
        <v>481.74</v>
      </c>
      <c r="C43" s="119"/>
      <c r="D43" s="121" t="s">
        <v>216</v>
      </c>
      <c r="E43" s="122"/>
      <c r="F43" s="1"/>
    </row>
    <row r="44" spans="1:6" s="62" customFormat="1" ht="25" x14ac:dyDescent="0.25">
      <c r="A44" s="126">
        <v>44750</v>
      </c>
      <c r="B44" s="126"/>
      <c r="C44" s="126" t="s">
        <v>109</v>
      </c>
      <c r="D44" s="126"/>
      <c r="E44" s="127" t="s">
        <v>130</v>
      </c>
      <c r="F44" s="1"/>
    </row>
    <row r="45" spans="1:6" s="62" customFormat="1" x14ac:dyDescent="0.25">
      <c r="A45" s="119"/>
      <c r="B45" s="120">
        <v>602.48</v>
      </c>
      <c r="C45" s="121"/>
      <c r="D45" s="121" t="s">
        <v>167</v>
      </c>
      <c r="E45" s="122"/>
      <c r="F45" s="1"/>
    </row>
    <row r="46" spans="1:6" s="62" customFormat="1" x14ac:dyDescent="0.25">
      <c r="A46" s="119"/>
      <c r="B46" s="120">
        <v>23</v>
      </c>
      <c r="C46" s="120"/>
      <c r="D46" s="120" t="s">
        <v>168</v>
      </c>
      <c r="E46" s="122"/>
      <c r="F46" s="1"/>
    </row>
    <row r="47" spans="1:6" s="62" customFormat="1" ht="37.5" x14ac:dyDescent="0.25">
      <c r="A47" s="126" t="s">
        <v>110</v>
      </c>
      <c r="B47" s="126"/>
      <c r="C47" s="126" t="s">
        <v>201</v>
      </c>
      <c r="D47" s="126"/>
      <c r="E47" s="127" t="s">
        <v>131</v>
      </c>
      <c r="F47" s="1"/>
    </row>
    <row r="48" spans="1:6" s="62" customFormat="1" x14ac:dyDescent="0.25">
      <c r="A48" s="119"/>
      <c r="B48" s="120">
        <v>314.58999999999997</v>
      </c>
      <c r="C48" s="121"/>
      <c r="D48" s="121" t="s">
        <v>167</v>
      </c>
      <c r="E48" s="122"/>
      <c r="F48" s="1"/>
    </row>
    <row r="49" spans="1:6" s="62" customFormat="1" x14ac:dyDescent="0.25">
      <c r="A49" s="119"/>
      <c r="B49" s="120">
        <v>30</v>
      </c>
      <c r="C49" s="121"/>
      <c r="D49" s="121" t="s">
        <v>168</v>
      </c>
      <c r="E49" s="122"/>
      <c r="F49" s="1"/>
    </row>
    <row r="50" spans="1:6" s="62" customFormat="1" x14ac:dyDescent="0.25">
      <c r="A50" s="119"/>
      <c r="B50" s="120">
        <v>767.96</v>
      </c>
      <c r="C50" s="121"/>
      <c r="D50" s="121" t="s">
        <v>216</v>
      </c>
      <c r="E50" s="122"/>
      <c r="F50" s="1"/>
    </row>
    <row r="51" spans="1:6" s="62" customFormat="1" x14ac:dyDescent="0.25">
      <c r="A51" s="126">
        <v>44760</v>
      </c>
      <c r="B51" s="126"/>
      <c r="C51" s="126" t="s">
        <v>227</v>
      </c>
      <c r="D51" s="126"/>
      <c r="E51" s="127" t="s">
        <v>200</v>
      </c>
    </row>
    <row r="52" spans="1:6" s="62" customFormat="1" x14ac:dyDescent="0.25">
      <c r="A52" s="119"/>
      <c r="B52" s="120">
        <v>49.43</v>
      </c>
      <c r="C52" s="121"/>
      <c r="D52" s="121" t="s">
        <v>189</v>
      </c>
      <c r="E52" s="122"/>
    </row>
    <row r="53" spans="1:6" s="62" customFormat="1" x14ac:dyDescent="0.25">
      <c r="A53" s="119"/>
      <c r="B53" s="120">
        <v>3</v>
      </c>
      <c r="C53" s="121"/>
      <c r="D53" s="121" t="s">
        <v>168</v>
      </c>
      <c r="E53" s="122"/>
    </row>
    <row r="54" spans="1:6" s="62" customFormat="1" x14ac:dyDescent="0.25">
      <c r="A54" s="126">
        <v>44771</v>
      </c>
      <c r="B54" s="127"/>
      <c r="C54" s="127" t="s">
        <v>191</v>
      </c>
      <c r="D54" s="127"/>
      <c r="E54" s="127"/>
      <c r="F54" s="1"/>
    </row>
    <row r="55" spans="1:6" s="62" customFormat="1" x14ac:dyDescent="0.25">
      <c r="A55" s="119"/>
      <c r="B55" s="129">
        <v>43</v>
      </c>
      <c r="C55" s="122"/>
      <c r="D55" s="122" t="s">
        <v>168</v>
      </c>
      <c r="E55" s="122"/>
      <c r="F55" s="1"/>
    </row>
    <row r="56" spans="1:6" s="62" customFormat="1" x14ac:dyDescent="0.25">
      <c r="A56" s="126" t="s">
        <v>187</v>
      </c>
      <c r="B56" s="127"/>
      <c r="C56" s="127" t="s">
        <v>188</v>
      </c>
      <c r="D56" s="127"/>
      <c r="E56" s="127"/>
      <c r="F56" s="1"/>
    </row>
    <row r="57" spans="1:6" s="119" customFormat="1" x14ac:dyDescent="0.25">
      <c r="B57" s="120">
        <v>20</v>
      </c>
      <c r="D57" s="119" t="s">
        <v>168</v>
      </c>
      <c r="F57" s="1"/>
    </row>
    <row r="58" spans="1:6" s="62" customFormat="1" ht="25" x14ac:dyDescent="0.25">
      <c r="A58" s="126">
        <v>44789</v>
      </c>
      <c r="B58" s="127"/>
      <c r="C58" s="127" t="s">
        <v>111</v>
      </c>
      <c r="D58" s="127"/>
      <c r="E58" s="127" t="s">
        <v>130</v>
      </c>
      <c r="F58" s="1"/>
    </row>
    <row r="59" spans="1:6" s="62" customFormat="1" x14ac:dyDescent="0.25">
      <c r="A59" s="119"/>
      <c r="B59" s="120">
        <v>456.11</v>
      </c>
      <c r="C59" s="121"/>
      <c r="D59" s="121" t="s">
        <v>167</v>
      </c>
      <c r="E59" s="122"/>
      <c r="F59" s="1"/>
    </row>
    <row r="60" spans="1:6" s="62" customFormat="1" x14ac:dyDescent="0.25">
      <c r="A60" s="119"/>
      <c r="B60" s="120">
        <v>3</v>
      </c>
      <c r="C60" s="121"/>
      <c r="D60" s="121" t="s">
        <v>168</v>
      </c>
      <c r="E60" s="122"/>
      <c r="F60" s="1"/>
    </row>
    <row r="61" spans="1:6" s="62" customFormat="1" ht="50" x14ac:dyDescent="0.25">
      <c r="A61" s="126" t="s">
        <v>112</v>
      </c>
      <c r="B61" s="127"/>
      <c r="C61" s="127" t="s">
        <v>113</v>
      </c>
      <c r="D61" s="127"/>
      <c r="E61" s="127" t="s">
        <v>132</v>
      </c>
      <c r="F61" s="1"/>
    </row>
    <row r="62" spans="1:6" s="62" customFormat="1" x14ac:dyDescent="0.25">
      <c r="A62" s="119"/>
      <c r="B62" s="129">
        <v>881.74</v>
      </c>
      <c r="C62" s="122"/>
      <c r="D62" s="122" t="s">
        <v>167</v>
      </c>
      <c r="E62" s="122"/>
      <c r="F62" s="1"/>
    </row>
    <row r="63" spans="1:6" s="62" customFormat="1" x14ac:dyDescent="0.25">
      <c r="A63" s="119"/>
      <c r="B63" s="120">
        <v>46</v>
      </c>
      <c r="C63" s="121"/>
      <c r="D63" s="121" t="s">
        <v>168</v>
      </c>
      <c r="E63" s="122"/>
    </row>
    <row r="64" spans="1:6" s="62" customFormat="1" x14ac:dyDescent="0.25">
      <c r="A64" s="119"/>
      <c r="B64" s="120">
        <v>30</v>
      </c>
      <c r="C64" s="121"/>
      <c r="D64" s="121" t="s">
        <v>202</v>
      </c>
      <c r="E64" s="122"/>
      <c r="F64" s="1"/>
    </row>
    <row r="65" spans="1:6" s="62" customFormat="1" x14ac:dyDescent="0.25">
      <c r="A65" s="119"/>
      <c r="B65" s="120">
        <v>91.76</v>
      </c>
      <c r="C65" s="121"/>
      <c r="D65" s="121" t="s">
        <v>189</v>
      </c>
      <c r="E65" s="122"/>
      <c r="F65" s="1"/>
    </row>
    <row r="66" spans="1:6" s="126" customFormat="1" ht="25" x14ac:dyDescent="0.25">
      <c r="A66" s="126">
        <v>44812</v>
      </c>
      <c r="C66" s="126" t="s">
        <v>117</v>
      </c>
      <c r="E66" s="127" t="s">
        <v>130</v>
      </c>
      <c r="F66" s="1"/>
    </row>
    <row r="67" spans="1:6" s="62" customFormat="1" x14ac:dyDescent="0.25">
      <c r="A67" s="119"/>
      <c r="B67" s="120">
        <v>610.57000000000005</v>
      </c>
      <c r="C67" s="121"/>
      <c r="D67" s="121" t="s">
        <v>167</v>
      </c>
      <c r="E67" s="122"/>
      <c r="F67" s="1"/>
    </row>
    <row r="68" spans="1:6" s="62" customFormat="1" x14ac:dyDescent="0.25">
      <c r="A68" s="119"/>
      <c r="B68" s="120">
        <v>43</v>
      </c>
      <c r="C68" s="121"/>
      <c r="D68" s="121" t="s">
        <v>168</v>
      </c>
      <c r="E68" s="122"/>
      <c r="F68" s="1"/>
    </row>
    <row r="69" spans="1:6" s="62" customFormat="1" x14ac:dyDescent="0.25">
      <c r="A69" s="119"/>
      <c r="B69" s="120">
        <v>110.78</v>
      </c>
      <c r="C69" s="121"/>
      <c r="D69" s="121" t="s">
        <v>170</v>
      </c>
      <c r="E69" s="122"/>
      <c r="F69" s="1"/>
    </row>
    <row r="70" spans="1:6" s="126" customFormat="1" ht="25" x14ac:dyDescent="0.25">
      <c r="A70" s="126">
        <v>44818</v>
      </c>
      <c r="C70" s="126" t="s">
        <v>118</v>
      </c>
      <c r="E70" s="127" t="s">
        <v>133</v>
      </c>
      <c r="F70" s="152"/>
    </row>
    <row r="71" spans="1:6" s="62" customFormat="1" x14ac:dyDescent="0.25">
      <c r="A71" s="119"/>
      <c r="B71" s="120">
        <v>439.11</v>
      </c>
      <c r="C71" s="121"/>
      <c r="D71" s="121" t="s">
        <v>167</v>
      </c>
      <c r="E71" s="122"/>
      <c r="F71" s="1"/>
    </row>
    <row r="72" spans="1:6" s="62" customFormat="1" x14ac:dyDescent="0.25">
      <c r="A72" s="119"/>
      <c r="B72" s="120">
        <v>3</v>
      </c>
      <c r="C72" s="121"/>
      <c r="D72" s="121" t="s">
        <v>168</v>
      </c>
      <c r="E72" s="122"/>
      <c r="F72" s="1"/>
    </row>
    <row r="73" spans="1:6" s="62" customFormat="1" ht="25" x14ac:dyDescent="0.25">
      <c r="A73" s="126" t="s">
        <v>119</v>
      </c>
      <c r="B73" s="127"/>
      <c r="C73" s="127" t="s">
        <v>171</v>
      </c>
      <c r="D73" s="127"/>
      <c r="E73" s="127" t="s">
        <v>134</v>
      </c>
      <c r="F73" s="1"/>
    </row>
    <row r="74" spans="1:6" s="62" customFormat="1" x14ac:dyDescent="0.25">
      <c r="A74" s="119"/>
      <c r="B74" s="120">
        <v>716.5</v>
      </c>
      <c r="C74" s="121"/>
      <c r="D74" s="121" t="s">
        <v>167</v>
      </c>
      <c r="E74" s="122"/>
      <c r="F74" s="1"/>
    </row>
    <row r="75" spans="1:6" s="62" customFormat="1" x14ac:dyDescent="0.25">
      <c r="A75" s="119"/>
      <c r="B75" s="120">
        <v>26</v>
      </c>
      <c r="C75" s="121"/>
      <c r="D75" s="121" t="s">
        <v>168</v>
      </c>
      <c r="E75" s="122"/>
      <c r="F75" s="1"/>
    </row>
    <row r="76" spans="1:6" s="62" customFormat="1" x14ac:dyDescent="0.25">
      <c r="A76" s="119"/>
      <c r="B76" s="120">
        <v>140.26</v>
      </c>
      <c r="C76" s="121"/>
      <c r="D76" s="121" t="s">
        <v>189</v>
      </c>
      <c r="E76" s="122"/>
      <c r="F76" s="1"/>
    </row>
    <row r="77" spans="1:6" s="62" customFormat="1" x14ac:dyDescent="0.25">
      <c r="A77" s="119"/>
      <c r="B77" s="120">
        <v>296.52</v>
      </c>
      <c r="C77" s="121"/>
      <c r="D77" s="121" t="s">
        <v>216</v>
      </c>
      <c r="E77" s="122"/>
      <c r="F77" s="1"/>
    </row>
    <row r="78" spans="1:6" s="62" customFormat="1" ht="25" x14ac:dyDescent="0.25">
      <c r="A78" s="126">
        <v>44834</v>
      </c>
      <c r="B78" s="127"/>
      <c r="C78" s="127" t="s">
        <v>120</v>
      </c>
      <c r="D78" s="127"/>
      <c r="E78" s="127" t="s">
        <v>135</v>
      </c>
      <c r="F78" s="1"/>
    </row>
    <row r="79" spans="1:6" s="62" customFormat="1" x14ac:dyDescent="0.25">
      <c r="A79" s="119"/>
      <c r="B79" s="120">
        <v>645.34</v>
      </c>
      <c r="C79" s="121"/>
      <c r="D79" s="121" t="s">
        <v>167</v>
      </c>
      <c r="E79" s="122"/>
      <c r="F79" s="1"/>
    </row>
    <row r="80" spans="1:6" s="62" customFormat="1" x14ac:dyDescent="0.25">
      <c r="A80" s="119"/>
      <c r="B80" s="130">
        <v>26</v>
      </c>
      <c r="C80" s="131"/>
      <c r="D80" s="131" t="s">
        <v>168</v>
      </c>
      <c r="E80" s="122"/>
      <c r="F80" s="1"/>
    </row>
    <row r="81" spans="1:6" s="62" customFormat="1" x14ac:dyDescent="0.25">
      <c r="A81" s="119"/>
      <c r="B81" s="130">
        <v>68.81</v>
      </c>
      <c r="C81" s="131"/>
      <c r="D81" s="131" t="s">
        <v>189</v>
      </c>
      <c r="E81" s="122"/>
      <c r="F81" s="1"/>
    </row>
    <row r="82" spans="1:6" s="126" customFormat="1" ht="25" x14ac:dyDescent="0.25">
      <c r="A82" s="126" t="s">
        <v>121</v>
      </c>
      <c r="C82" s="126" t="s">
        <v>122</v>
      </c>
      <c r="E82" s="127" t="s">
        <v>130</v>
      </c>
      <c r="F82" s="1"/>
    </row>
    <row r="83" spans="1:6" s="62" customFormat="1" x14ac:dyDescent="0.25">
      <c r="A83" s="119"/>
      <c r="B83" s="120">
        <v>334</v>
      </c>
      <c r="C83" s="131"/>
      <c r="D83" s="131" t="s">
        <v>167</v>
      </c>
      <c r="E83" s="122"/>
      <c r="F83" s="1"/>
    </row>
    <row r="84" spans="1:6" s="62" customFormat="1" x14ac:dyDescent="0.25">
      <c r="A84" s="119"/>
      <c r="B84" s="130">
        <v>3</v>
      </c>
      <c r="C84" s="131"/>
      <c r="D84" s="131" t="s">
        <v>168</v>
      </c>
      <c r="E84" s="122"/>
      <c r="F84" s="1"/>
    </row>
    <row r="85" spans="1:6" s="62" customFormat="1" x14ac:dyDescent="0.25">
      <c r="A85" s="119"/>
      <c r="B85" s="130">
        <v>71.45</v>
      </c>
      <c r="C85" s="130"/>
      <c r="D85" s="130" t="s">
        <v>169</v>
      </c>
      <c r="E85" s="122"/>
      <c r="F85" s="1"/>
    </row>
    <row r="86" spans="1:6" s="62" customFormat="1" x14ac:dyDescent="0.25">
      <c r="A86" s="119"/>
      <c r="B86" s="130">
        <v>225.22</v>
      </c>
      <c r="C86" s="121"/>
      <c r="D86" s="121" t="s">
        <v>216</v>
      </c>
      <c r="E86" s="122"/>
      <c r="F86" s="1"/>
    </row>
    <row r="87" spans="1:6" s="126" customFormat="1" ht="25" x14ac:dyDescent="0.25">
      <c r="A87" s="126">
        <v>44861</v>
      </c>
      <c r="C87" s="126" t="s">
        <v>123</v>
      </c>
      <c r="E87" s="127" t="s">
        <v>136</v>
      </c>
      <c r="F87" s="1"/>
    </row>
    <row r="88" spans="1:6" s="62" customFormat="1" x14ac:dyDescent="0.25">
      <c r="A88" s="119"/>
      <c r="B88" s="120">
        <v>459.97</v>
      </c>
      <c r="C88" s="121"/>
      <c r="D88" s="121" t="s">
        <v>167</v>
      </c>
      <c r="E88" s="122"/>
      <c r="F88" s="1"/>
    </row>
    <row r="89" spans="1:6" s="62" customFormat="1" x14ac:dyDescent="0.25">
      <c r="A89" s="119"/>
      <c r="B89" s="120">
        <v>3</v>
      </c>
      <c r="C89" s="121"/>
      <c r="D89" s="121" t="s">
        <v>168</v>
      </c>
      <c r="E89" s="122"/>
      <c r="F89" s="1"/>
    </row>
    <row r="90" spans="1:6" s="62" customFormat="1" x14ac:dyDescent="0.25">
      <c r="A90" s="119"/>
      <c r="B90" s="120">
        <v>49.98</v>
      </c>
      <c r="C90" s="121"/>
      <c r="D90" s="121" t="s">
        <v>189</v>
      </c>
      <c r="E90" s="122"/>
      <c r="F90" s="1"/>
    </row>
    <row r="91" spans="1:6" s="128" customFormat="1" ht="25" x14ac:dyDescent="0.25">
      <c r="A91" s="126">
        <v>44866</v>
      </c>
      <c r="B91" s="126"/>
      <c r="C91" s="126" t="s">
        <v>188</v>
      </c>
      <c r="D91" s="126"/>
      <c r="E91" s="127" t="s">
        <v>173</v>
      </c>
      <c r="F91" s="152"/>
    </row>
    <row r="92" spans="1:6" s="62" customFormat="1" x14ac:dyDescent="0.25">
      <c r="A92" s="119"/>
      <c r="B92" s="120">
        <v>23</v>
      </c>
      <c r="C92" s="121"/>
      <c r="D92" s="121" t="s">
        <v>168</v>
      </c>
      <c r="E92" s="122"/>
      <c r="F92" s="1"/>
    </row>
    <row r="93" spans="1:6" s="62" customFormat="1" ht="25" x14ac:dyDescent="0.25">
      <c r="A93" s="126" t="s">
        <v>125</v>
      </c>
      <c r="B93" s="127"/>
      <c r="C93" s="127" t="s">
        <v>124</v>
      </c>
      <c r="D93" s="127"/>
      <c r="E93" s="127" t="s">
        <v>174</v>
      </c>
      <c r="F93" s="1"/>
    </row>
    <row r="94" spans="1:6" s="62" customFormat="1" x14ac:dyDescent="0.25">
      <c r="A94" s="119"/>
      <c r="B94" s="120">
        <v>895.87</v>
      </c>
      <c r="C94" s="121"/>
      <c r="D94" s="121" t="s">
        <v>167</v>
      </c>
      <c r="E94" s="122"/>
      <c r="F94" s="1"/>
    </row>
    <row r="95" spans="1:6" s="62" customFormat="1" x14ac:dyDescent="0.25">
      <c r="A95" s="119"/>
      <c r="B95" s="129">
        <v>29</v>
      </c>
      <c r="C95" s="122"/>
      <c r="D95" s="122" t="s">
        <v>168</v>
      </c>
      <c r="E95" s="122"/>
      <c r="F95" s="1"/>
    </row>
    <row r="96" spans="1:6" s="62" customFormat="1" x14ac:dyDescent="0.25">
      <c r="A96" s="119"/>
      <c r="B96" s="129">
        <v>71.45</v>
      </c>
      <c r="C96" s="122"/>
      <c r="D96" s="122" t="s">
        <v>189</v>
      </c>
      <c r="E96" s="122"/>
      <c r="F96" s="1"/>
    </row>
    <row r="97" spans="1:6" s="62" customFormat="1" x14ac:dyDescent="0.25">
      <c r="A97" s="119"/>
      <c r="B97" s="129">
        <v>173.04</v>
      </c>
      <c r="C97" s="122"/>
      <c r="D97" s="122" t="s">
        <v>216</v>
      </c>
      <c r="E97" s="122"/>
      <c r="F97" s="1"/>
    </row>
    <row r="98" spans="1:6" s="62" customFormat="1" ht="25" x14ac:dyDescent="0.25">
      <c r="A98" s="126">
        <v>44883</v>
      </c>
      <c r="B98" s="127"/>
      <c r="C98" s="127" t="s">
        <v>245</v>
      </c>
      <c r="D98" s="127"/>
      <c r="E98" s="127" t="s">
        <v>130</v>
      </c>
      <c r="F98" s="1"/>
    </row>
    <row r="99" spans="1:6" s="62" customFormat="1" x14ac:dyDescent="0.25">
      <c r="A99" s="119"/>
      <c r="B99" s="129">
        <v>721.36</v>
      </c>
      <c r="C99" s="122"/>
      <c r="D99" s="122" t="s">
        <v>167</v>
      </c>
      <c r="E99" s="122"/>
      <c r="F99" s="1"/>
    </row>
    <row r="100" spans="1:6" s="62" customFormat="1" x14ac:dyDescent="0.25">
      <c r="A100" s="119"/>
      <c r="B100" s="129">
        <v>58</v>
      </c>
      <c r="C100" s="122"/>
      <c r="D100" s="122" t="s">
        <v>168</v>
      </c>
      <c r="E100" s="122"/>
      <c r="F100" s="1"/>
    </row>
    <row r="101" spans="1:6" s="62" customFormat="1" x14ac:dyDescent="0.25">
      <c r="A101" s="119"/>
      <c r="B101" s="129">
        <v>130</v>
      </c>
      <c r="C101" s="122"/>
      <c r="D101" s="122" t="s">
        <v>189</v>
      </c>
      <c r="E101" s="122"/>
      <c r="F101" s="1"/>
    </row>
    <row r="102" spans="1:6" s="62" customFormat="1" x14ac:dyDescent="0.25">
      <c r="A102" s="126">
        <v>44896</v>
      </c>
      <c r="B102" s="127"/>
      <c r="C102" s="127" t="s">
        <v>175</v>
      </c>
      <c r="D102" s="127"/>
      <c r="E102" s="127"/>
      <c r="F102" s="1"/>
    </row>
    <row r="103" spans="1:6" s="62" customFormat="1" x14ac:dyDescent="0.25">
      <c r="A103" s="119"/>
      <c r="B103" s="120">
        <v>46</v>
      </c>
      <c r="C103" s="121"/>
      <c r="D103" s="121" t="s">
        <v>168</v>
      </c>
      <c r="E103" s="122"/>
      <c r="F103" s="1"/>
    </row>
    <row r="104" spans="1:6" s="62" customFormat="1" ht="25" x14ac:dyDescent="0.25">
      <c r="A104" s="126" t="s">
        <v>128</v>
      </c>
      <c r="B104" s="127"/>
      <c r="C104" s="127" t="s">
        <v>127</v>
      </c>
      <c r="D104" s="127"/>
      <c r="E104" s="127" t="s">
        <v>130</v>
      </c>
      <c r="F104" s="1"/>
    </row>
    <row r="105" spans="1:6" s="62" customFormat="1" x14ac:dyDescent="0.25">
      <c r="A105" s="119"/>
      <c r="B105" s="120">
        <v>506.23</v>
      </c>
      <c r="C105" s="121"/>
      <c r="D105" s="121" t="s">
        <v>167</v>
      </c>
      <c r="E105" s="122"/>
      <c r="F105" s="1"/>
    </row>
    <row r="106" spans="1:6" s="62" customFormat="1" x14ac:dyDescent="0.25">
      <c r="A106" s="119"/>
      <c r="B106" s="120">
        <v>13</v>
      </c>
      <c r="C106" s="121"/>
      <c r="D106" s="121" t="s">
        <v>168</v>
      </c>
      <c r="E106" s="122"/>
      <c r="F106" s="1"/>
    </row>
    <row r="107" spans="1:6" s="62" customFormat="1" x14ac:dyDescent="0.25">
      <c r="A107" s="119"/>
      <c r="B107" s="129">
        <v>71.45</v>
      </c>
      <c r="C107" s="122"/>
      <c r="D107" s="122" t="s">
        <v>189</v>
      </c>
      <c r="E107" s="122"/>
      <c r="F107" s="1"/>
    </row>
    <row r="108" spans="1:6" s="62" customFormat="1" x14ac:dyDescent="0.25">
      <c r="A108" s="119"/>
      <c r="B108" s="129">
        <v>294.91000000000003</v>
      </c>
      <c r="C108" s="122"/>
      <c r="D108" s="122" t="s">
        <v>216</v>
      </c>
      <c r="E108" s="122"/>
      <c r="F108" s="154"/>
    </row>
    <row r="109" spans="1:6" s="62" customFormat="1" ht="25" x14ac:dyDescent="0.25">
      <c r="A109" s="126" t="s">
        <v>138</v>
      </c>
      <c r="B109" s="127"/>
      <c r="C109" s="127" t="s">
        <v>137</v>
      </c>
      <c r="D109" s="127"/>
      <c r="E109" s="127" t="s">
        <v>143</v>
      </c>
      <c r="F109" s="153"/>
    </row>
    <row r="110" spans="1:6" s="62" customFormat="1" x14ac:dyDescent="0.25">
      <c r="A110" s="119"/>
      <c r="B110" s="120">
        <v>1107.67</v>
      </c>
      <c r="C110" s="121"/>
      <c r="D110" s="122" t="s">
        <v>167</v>
      </c>
      <c r="E110" s="122"/>
      <c r="F110" s="153"/>
    </row>
    <row r="111" spans="1:6" s="62" customFormat="1" x14ac:dyDescent="0.25">
      <c r="A111" s="119"/>
      <c r="B111" s="120">
        <v>59</v>
      </c>
      <c r="C111" s="121"/>
      <c r="D111" s="122" t="s">
        <v>168</v>
      </c>
      <c r="E111" s="122"/>
      <c r="F111" s="154"/>
    </row>
    <row r="112" spans="1:6" s="62" customFormat="1" x14ac:dyDescent="0.25">
      <c r="A112" s="119"/>
      <c r="B112" s="129">
        <v>326.76</v>
      </c>
      <c r="C112" s="145"/>
      <c r="D112" s="122" t="s">
        <v>189</v>
      </c>
      <c r="E112" s="122"/>
      <c r="F112" s="155"/>
    </row>
    <row r="113" spans="1:6" s="62" customFormat="1" x14ac:dyDescent="0.25">
      <c r="A113" s="119"/>
      <c r="B113" s="129">
        <v>1607.82</v>
      </c>
      <c r="C113" s="122"/>
      <c r="D113" s="122" t="s">
        <v>216</v>
      </c>
      <c r="E113" s="122"/>
      <c r="F113" s="155"/>
    </row>
    <row r="114" spans="1:6" s="62" customFormat="1" ht="25.5" customHeight="1" x14ac:dyDescent="0.25">
      <c r="A114" s="126">
        <v>44965</v>
      </c>
      <c r="B114" s="127"/>
      <c r="C114" s="127" t="s">
        <v>207</v>
      </c>
      <c r="D114" s="127"/>
      <c r="E114" s="127" t="s">
        <v>133</v>
      </c>
      <c r="F114" s="156"/>
    </row>
    <row r="115" spans="1:6" s="62" customFormat="1" x14ac:dyDescent="0.25">
      <c r="A115" s="119"/>
      <c r="B115" s="129">
        <v>137.74</v>
      </c>
      <c r="C115" s="122"/>
      <c r="D115" s="122" t="s">
        <v>203</v>
      </c>
      <c r="E115" s="122"/>
      <c r="F115" s="155"/>
    </row>
    <row r="116" spans="1:6" s="62" customFormat="1" x14ac:dyDescent="0.25">
      <c r="A116" s="119"/>
      <c r="B116" s="129">
        <v>34</v>
      </c>
      <c r="C116" s="122"/>
      <c r="D116" s="122" t="s">
        <v>168</v>
      </c>
      <c r="E116" s="122"/>
      <c r="F116" s="155"/>
    </row>
    <row r="117" spans="1:6" s="62" customFormat="1" ht="25" x14ac:dyDescent="0.25">
      <c r="A117" s="126">
        <v>44967</v>
      </c>
      <c r="B117" s="127"/>
      <c r="C117" s="127" t="s">
        <v>226</v>
      </c>
      <c r="D117" s="127"/>
      <c r="E117" s="127" t="s">
        <v>144</v>
      </c>
      <c r="F117" s="1"/>
    </row>
    <row r="118" spans="1:6" s="62" customFormat="1" x14ac:dyDescent="0.25">
      <c r="A118" s="119"/>
      <c r="B118" s="120">
        <v>368.78</v>
      </c>
      <c r="C118" s="121"/>
      <c r="D118" s="121" t="s">
        <v>167</v>
      </c>
      <c r="E118" s="122"/>
      <c r="F118" s="1"/>
    </row>
    <row r="119" spans="1:6" s="62" customFormat="1" x14ac:dyDescent="0.25">
      <c r="A119" s="119"/>
      <c r="B119" s="120">
        <v>3</v>
      </c>
      <c r="C119" s="121"/>
      <c r="D119" s="121" t="s">
        <v>168</v>
      </c>
      <c r="E119" s="122"/>
      <c r="F119" s="1"/>
    </row>
    <row r="120" spans="1:6" s="62" customFormat="1" x14ac:dyDescent="0.25">
      <c r="A120" s="119"/>
      <c r="B120" s="129">
        <v>244.55</v>
      </c>
      <c r="C120" s="122"/>
      <c r="D120" s="122" t="s">
        <v>204</v>
      </c>
      <c r="E120" s="122"/>
      <c r="F120" s="1"/>
    </row>
    <row r="121" spans="1:6" s="62" customFormat="1" ht="25" x14ac:dyDescent="0.25">
      <c r="A121" s="126">
        <v>44974</v>
      </c>
      <c r="B121" s="127"/>
      <c r="C121" s="127" t="s">
        <v>146</v>
      </c>
      <c r="D121" s="127"/>
      <c r="E121" s="127" t="s">
        <v>142</v>
      </c>
      <c r="F121" s="1"/>
    </row>
    <row r="122" spans="1:6" s="62" customFormat="1" x14ac:dyDescent="0.25">
      <c r="A122" s="119"/>
      <c r="B122" s="120">
        <v>295.52</v>
      </c>
      <c r="C122" s="121"/>
      <c r="D122" s="121" t="s">
        <v>167</v>
      </c>
      <c r="E122" s="122"/>
      <c r="F122" s="1"/>
    </row>
    <row r="123" spans="1:6" s="62" customFormat="1" x14ac:dyDescent="0.25">
      <c r="A123" s="119"/>
      <c r="B123" s="120">
        <v>30</v>
      </c>
      <c r="C123" s="121"/>
      <c r="D123" s="121" t="s">
        <v>168</v>
      </c>
      <c r="E123" s="122"/>
      <c r="F123" s="1"/>
    </row>
    <row r="124" spans="1:6" s="62" customFormat="1" ht="25" x14ac:dyDescent="0.25">
      <c r="A124" s="126">
        <v>44978</v>
      </c>
      <c r="B124" s="127"/>
      <c r="C124" s="127" t="s">
        <v>146</v>
      </c>
      <c r="D124" s="127"/>
      <c r="E124" s="127" t="s">
        <v>136</v>
      </c>
      <c r="F124" s="1"/>
    </row>
    <row r="125" spans="1:6" s="62" customFormat="1" x14ac:dyDescent="0.25">
      <c r="A125" s="119"/>
      <c r="B125" s="120">
        <v>249.07</v>
      </c>
      <c r="C125" s="121"/>
      <c r="D125" s="121" t="s">
        <v>167</v>
      </c>
      <c r="E125" s="122"/>
      <c r="F125" s="1"/>
    </row>
    <row r="126" spans="1:6" s="62" customFormat="1" x14ac:dyDescent="0.25">
      <c r="A126" s="119"/>
      <c r="B126" s="120">
        <v>53</v>
      </c>
      <c r="C126" s="121"/>
      <c r="D126" s="121" t="s">
        <v>168</v>
      </c>
      <c r="E126" s="122"/>
      <c r="F126" s="1"/>
    </row>
    <row r="127" spans="1:6" s="62" customFormat="1" x14ac:dyDescent="0.25">
      <c r="A127" s="119"/>
      <c r="B127" s="120">
        <v>43.48</v>
      </c>
      <c r="C127" s="121"/>
      <c r="D127" s="121" t="s">
        <v>209</v>
      </c>
      <c r="E127" s="122"/>
      <c r="F127" s="1"/>
    </row>
    <row r="128" spans="1:6" s="62" customFormat="1" ht="25" x14ac:dyDescent="0.25">
      <c r="A128" s="126">
        <v>44980</v>
      </c>
      <c r="B128" s="127"/>
      <c r="C128" s="127" t="s">
        <v>147</v>
      </c>
      <c r="D128" s="127"/>
      <c r="E128" s="127" t="s">
        <v>133</v>
      </c>
      <c r="F128" s="1"/>
    </row>
    <row r="129" spans="1:6" s="62" customFormat="1" x14ac:dyDescent="0.25">
      <c r="A129" s="119"/>
      <c r="B129" s="120">
        <v>563.49</v>
      </c>
      <c r="C129" s="121"/>
      <c r="D129" s="121" t="s">
        <v>167</v>
      </c>
      <c r="E129" s="122"/>
      <c r="F129" s="1"/>
    </row>
    <row r="130" spans="1:6" s="62" customFormat="1" x14ac:dyDescent="0.25">
      <c r="A130" s="119"/>
      <c r="B130" s="120">
        <v>23</v>
      </c>
      <c r="C130" s="121"/>
      <c r="D130" s="121" t="s">
        <v>168</v>
      </c>
      <c r="E130" s="122"/>
      <c r="F130" s="1"/>
    </row>
    <row r="131" spans="1:6" s="62" customFormat="1" ht="25" x14ac:dyDescent="0.25">
      <c r="A131" s="126" t="s">
        <v>145</v>
      </c>
      <c r="B131" s="127"/>
      <c r="C131" s="127" t="s">
        <v>148</v>
      </c>
      <c r="D131" s="127"/>
      <c r="E131" s="127" t="s">
        <v>130</v>
      </c>
      <c r="F131" s="1"/>
    </row>
    <row r="132" spans="1:6" s="62" customFormat="1" x14ac:dyDescent="0.25">
      <c r="A132" s="119"/>
      <c r="B132" s="120">
        <v>435.07</v>
      </c>
      <c r="C132" s="121"/>
      <c r="D132" s="121" t="s">
        <v>167</v>
      </c>
      <c r="E132" s="122"/>
      <c r="F132" s="1"/>
    </row>
    <row r="133" spans="1:6" s="62" customFormat="1" x14ac:dyDescent="0.25">
      <c r="A133" s="119"/>
      <c r="B133" s="120">
        <v>3</v>
      </c>
      <c r="C133" s="121"/>
      <c r="D133" s="121" t="s">
        <v>168</v>
      </c>
      <c r="E133" s="122"/>
      <c r="F133" s="1"/>
    </row>
    <row r="134" spans="1:6" s="62" customFormat="1" x14ac:dyDescent="0.25">
      <c r="A134" s="119"/>
      <c r="B134" s="129">
        <v>76.58</v>
      </c>
      <c r="C134" s="121"/>
      <c r="D134" s="122" t="s">
        <v>189</v>
      </c>
      <c r="E134" s="122"/>
      <c r="F134" s="1"/>
    </row>
    <row r="135" spans="1:6" s="62" customFormat="1" ht="37.5" x14ac:dyDescent="0.25">
      <c r="A135" s="126">
        <v>44988</v>
      </c>
      <c r="B135" s="127"/>
      <c r="C135" s="127" t="s">
        <v>149</v>
      </c>
      <c r="D135" s="127"/>
      <c r="E135" s="127" t="s">
        <v>150</v>
      </c>
      <c r="F135" s="1"/>
    </row>
    <row r="136" spans="1:6" s="62" customFormat="1" x14ac:dyDescent="0.25">
      <c r="A136" s="119"/>
      <c r="B136" s="120">
        <v>843.99</v>
      </c>
      <c r="C136" s="121"/>
      <c r="D136" s="121" t="s">
        <v>167</v>
      </c>
      <c r="E136" s="122"/>
      <c r="F136" s="1"/>
    </row>
    <row r="137" spans="1:6" s="62" customFormat="1" x14ac:dyDescent="0.25">
      <c r="A137" s="119"/>
      <c r="B137" s="120">
        <v>3</v>
      </c>
      <c r="C137" s="121"/>
      <c r="D137" s="121" t="s">
        <v>168</v>
      </c>
      <c r="E137" s="122"/>
      <c r="F137" s="1"/>
    </row>
    <row r="138" spans="1:6" s="62" customFormat="1" x14ac:dyDescent="0.25">
      <c r="A138" s="119"/>
      <c r="B138" s="129">
        <v>50.03</v>
      </c>
      <c r="C138" s="121"/>
      <c r="D138" s="122" t="s">
        <v>189</v>
      </c>
      <c r="E138" s="122"/>
      <c r="F138" s="1"/>
    </row>
    <row r="139" spans="1:6" s="62" customFormat="1" ht="25" x14ac:dyDescent="0.25">
      <c r="A139" s="126">
        <v>44994</v>
      </c>
      <c r="B139" s="127"/>
      <c r="C139" s="127" t="s">
        <v>123</v>
      </c>
      <c r="D139" s="127"/>
      <c r="E139" s="127" t="s">
        <v>142</v>
      </c>
      <c r="F139" s="1"/>
    </row>
    <row r="140" spans="1:6" s="62" customFormat="1" x14ac:dyDescent="0.25">
      <c r="A140" s="119"/>
      <c r="B140" s="120">
        <v>486.67</v>
      </c>
      <c r="C140" s="121"/>
      <c r="D140" s="121" t="s">
        <v>167</v>
      </c>
      <c r="E140" s="122"/>
      <c r="F140" s="1"/>
    </row>
    <row r="141" spans="1:6" s="62" customFormat="1" x14ac:dyDescent="0.25">
      <c r="A141" s="119"/>
      <c r="B141" s="120">
        <v>62</v>
      </c>
      <c r="C141" s="121"/>
      <c r="D141" s="121" t="s">
        <v>205</v>
      </c>
      <c r="E141" s="122"/>
      <c r="F141" s="1"/>
    </row>
    <row r="142" spans="1:6" s="62" customFormat="1" x14ac:dyDescent="0.25">
      <c r="A142" s="126">
        <v>44995</v>
      </c>
      <c r="B142" s="127"/>
      <c r="C142" s="127" t="s">
        <v>188</v>
      </c>
      <c r="D142" s="127"/>
      <c r="E142" s="127"/>
      <c r="F142" s="1"/>
    </row>
    <row r="143" spans="1:6" s="62" customFormat="1" x14ac:dyDescent="0.25">
      <c r="A143" s="119"/>
      <c r="B143" s="121">
        <v>43.48</v>
      </c>
      <c r="C143" s="121"/>
      <c r="D143" s="122" t="s">
        <v>209</v>
      </c>
      <c r="E143" s="122"/>
      <c r="F143" s="1"/>
    </row>
    <row r="144" spans="1:6" s="62" customFormat="1" x14ac:dyDescent="0.25">
      <c r="A144" s="119"/>
      <c r="B144" s="121">
        <v>23</v>
      </c>
      <c r="C144" s="121"/>
      <c r="D144" s="122" t="s">
        <v>168</v>
      </c>
      <c r="E144" s="122"/>
      <c r="F144" s="1"/>
    </row>
    <row r="145" spans="1:6" s="62" customFormat="1" ht="62.5" x14ac:dyDescent="0.25">
      <c r="A145" s="126" t="s">
        <v>151</v>
      </c>
      <c r="B145" s="127"/>
      <c r="C145" s="127" t="s">
        <v>252</v>
      </c>
      <c r="D145" s="127"/>
      <c r="E145" s="127" t="s">
        <v>152</v>
      </c>
      <c r="F145" s="1"/>
    </row>
    <row r="146" spans="1:6" s="62" customFormat="1" x14ac:dyDescent="0.25">
      <c r="A146" s="119"/>
      <c r="B146" s="120">
        <v>507.86</v>
      </c>
      <c r="C146" s="121"/>
      <c r="D146" s="121" t="s">
        <v>167</v>
      </c>
      <c r="E146" s="122"/>
      <c r="F146" s="1"/>
    </row>
    <row r="147" spans="1:6" s="62" customFormat="1" x14ac:dyDescent="0.25">
      <c r="A147" s="119"/>
      <c r="B147" s="120">
        <v>3</v>
      </c>
      <c r="C147" s="121"/>
      <c r="D147" s="121" t="s">
        <v>168</v>
      </c>
      <c r="E147" s="122"/>
      <c r="F147" s="1"/>
    </row>
    <row r="148" spans="1:6" s="62" customFormat="1" x14ac:dyDescent="0.25">
      <c r="A148" s="119"/>
      <c r="B148" s="129">
        <v>187.91</v>
      </c>
      <c r="C148" s="121"/>
      <c r="D148" s="122" t="s">
        <v>189</v>
      </c>
      <c r="E148" s="122"/>
      <c r="F148" s="1"/>
    </row>
    <row r="149" spans="1:6" s="62" customFormat="1" x14ac:dyDescent="0.25">
      <c r="A149" s="119"/>
      <c r="B149" s="129">
        <v>409.56</v>
      </c>
      <c r="C149" s="121"/>
      <c r="D149" s="122" t="s">
        <v>216</v>
      </c>
      <c r="E149" s="122"/>
      <c r="F149" s="1"/>
    </row>
    <row r="150" spans="1:6" s="62" customFormat="1" ht="25" x14ac:dyDescent="0.25">
      <c r="A150" s="126">
        <v>45008</v>
      </c>
      <c r="B150" s="127"/>
      <c r="C150" s="127" t="s">
        <v>249</v>
      </c>
      <c r="D150" s="127"/>
      <c r="E150" s="127" t="s">
        <v>248</v>
      </c>
      <c r="F150" s="1"/>
    </row>
    <row r="151" spans="1:6" s="62" customFormat="1" x14ac:dyDescent="0.25">
      <c r="A151" s="119"/>
      <c r="B151" s="120">
        <v>673.89</v>
      </c>
      <c r="C151" s="121"/>
      <c r="D151" s="121" t="s">
        <v>167</v>
      </c>
      <c r="E151" s="122"/>
      <c r="F151" s="1"/>
    </row>
    <row r="152" spans="1:6" s="62" customFormat="1" x14ac:dyDescent="0.25">
      <c r="A152" s="119"/>
      <c r="B152" s="120">
        <v>113</v>
      </c>
      <c r="C152" s="121"/>
      <c r="D152" s="121" t="s">
        <v>168</v>
      </c>
      <c r="E152" s="122"/>
      <c r="F152" s="1"/>
    </row>
    <row r="153" spans="1:6" s="62" customFormat="1" x14ac:dyDescent="0.25">
      <c r="A153" s="119"/>
      <c r="B153" s="129">
        <v>76.58</v>
      </c>
      <c r="C153" s="121"/>
      <c r="D153" s="122" t="s">
        <v>189</v>
      </c>
      <c r="E153" s="122"/>
      <c r="F153" s="1"/>
    </row>
    <row r="154" spans="1:6" s="62" customFormat="1" ht="25" x14ac:dyDescent="0.25">
      <c r="A154" s="126" t="s">
        <v>219</v>
      </c>
      <c r="B154" s="127"/>
      <c r="C154" s="127" t="s">
        <v>153</v>
      </c>
      <c r="D154" s="127"/>
      <c r="E154" s="127" t="s">
        <v>135</v>
      </c>
      <c r="F154" s="1"/>
    </row>
    <row r="155" spans="1:6" s="62" customFormat="1" x14ac:dyDescent="0.25">
      <c r="A155" s="119"/>
      <c r="B155" s="120">
        <v>322.66000000000003</v>
      </c>
      <c r="C155" s="121"/>
      <c r="D155" s="121" t="s">
        <v>167</v>
      </c>
      <c r="E155" s="122"/>
      <c r="F155" s="1"/>
    </row>
    <row r="156" spans="1:6" s="62" customFormat="1" x14ac:dyDescent="0.25">
      <c r="A156" s="119"/>
      <c r="B156" s="120">
        <v>3</v>
      </c>
      <c r="C156" s="121"/>
      <c r="D156" s="121" t="s">
        <v>168</v>
      </c>
      <c r="E156" s="122"/>
      <c r="F156" s="1"/>
    </row>
    <row r="157" spans="1:6" s="62" customFormat="1" x14ac:dyDescent="0.25">
      <c r="A157" s="119"/>
      <c r="B157" s="129">
        <v>68.81</v>
      </c>
      <c r="C157" s="121"/>
      <c r="D157" s="122" t="s">
        <v>189</v>
      </c>
      <c r="E157" s="122"/>
      <c r="F157" s="1"/>
    </row>
    <row r="158" spans="1:6" s="62" customFormat="1" x14ac:dyDescent="0.25">
      <c r="A158" s="119"/>
      <c r="B158" s="129">
        <v>190.43</v>
      </c>
      <c r="C158" s="121"/>
      <c r="D158" s="122" t="s">
        <v>216</v>
      </c>
      <c r="E158" s="122"/>
      <c r="F158" s="1"/>
    </row>
    <row r="159" spans="1:6" s="62" customFormat="1" x14ac:dyDescent="0.25">
      <c r="A159" s="126" t="s">
        <v>181</v>
      </c>
      <c r="B159" s="127"/>
      <c r="C159" s="127" t="s">
        <v>180</v>
      </c>
      <c r="D159" s="127"/>
      <c r="E159" s="127"/>
      <c r="F159" s="152"/>
    </row>
    <row r="160" spans="1:6" s="62" customFormat="1" x14ac:dyDescent="0.25">
      <c r="A160" s="119"/>
      <c r="B160" s="129">
        <v>65</v>
      </c>
      <c r="C160" s="121"/>
      <c r="D160" s="122" t="s">
        <v>168</v>
      </c>
      <c r="E160" s="122"/>
      <c r="F160" s="1"/>
    </row>
    <row r="161" spans="1:6" s="62" customFormat="1" ht="50" x14ac:dyDescent="0.25">
      <c r="A161" s="126" t="s">
        <v>154</v>
      </c>
      <c r="B161" s="127"/>
      <c r="C161" s="127" t="s">
        <v>156</v>
      </c>
      <c r="D161" s="127"/>
      <c r="E161" s="127" t="s">
        <v>155</v>
      </c>
      <c r="F161" s="1"/>
    </row>
    <row r="162" spans="1:6" s="62" customFormat="1" x14ac:dyDescent="0.25">
      <c r="A162" s="119"/>
      <c r="B162" s="120">
        <v>653.70000000000005</v>
      </c>
      <c r="C162" s="121"/>
      <c r="D162" s="121" t="s">
        <v>167</v>
      </c>
      <c r="E162" s="122"/>
      <c r="F162" s="1"/>
    </row>
    <row r="163" spans="1:6" s="62" customFormat="1" x14ac:dyDescent="0.25">
      <c r="A163" s="119"/>
      <c r="B163" s="120">
        <v>38</v>
      </c>
      <c r="C163" s="121"/>
      <c r="D163" s="121" t="s">
        <v>168</v>
      </c>
      <c r="E163" s="122"/>
      <c r="F163" s="1"/>
    </row>
    <row r="164" spans="1:6" s="62" customFormat="1" x14ac:dyDescent="0.25">
      <c r="A164" s="119"/>
      <c r="B164" s="129">
        <v>114.98</v>
      </c>
      <c r="C164" s="122"/>
      <c r="D164" s="122" t="s">
        <v>189</v>
      </c>
      <c r="E164" s="122"/>
      <c r="F164" s="1"/>
    </row>
    <row r="165" spans="1:6" s="62" customFormat="1" x14ac:dyDescent="0.25">
      <c r="A165" s="119"/>
      <c r="B165" s="129">
        <v>156.52000000000001</v>
      </c>
      <c r="C165" s="122"/>
      <c r="D165" s="122" t="s">
        <v>216</v>
      </c>
      <c r="E165" s="122"/>
      <c r="F165" s="1"/>
    </row>
    <row r="166" spans="1:6" s="62" customFormat="1" ht="50" x14ac:dyDescent="0.25">
      <c r="A166" s="126" t="s">
        <v>206</v>
      </c>
      <c r="B166" s="127"/>
      <c r="C166" s="127" t="s">
        <v>157</v>
      </c>
      <c r="D166" s="127"/>
      <c r="E166" s="127" t="s">
        <v>158</v>
      </c>
      <c r="F166" s="1"/>
    </row>
    <row r="167" spans="1:6" s="62" customFormat="1" x14ac:dyDescent="0.25">
      <c r="A167" s="119"/>
      <c r="B167" s="120">
        <v>460.8</v>
      </c>
      <c r="C167" s="121"/>
      <c r="D167" s="121" t="s">
        <v>167</v>
      </c>
      <c r="E167" s="122"/>
      <c r="F167" s="1"/>
    </row>
    <row r="168" spans="1:6" s="62" customFormat="1" x14ac:dyDescent="0.25">
      <c r="A168" s="119"/>
      <c r="B168" s="120">
        <v>3</v>
      </c>
      <c r="C168" s="121"/>
      <c r="D168" s="121" t="s">
        <v>168</v>
      </c>
      <c r="E168" s="122"/>
      <c r="F168" s="1"/>
    </row>
    <row r="169" spans="1:6" s="62" customFormat="1" x14ac:dyDescent="0.25">
      <c r="A169" s="119"/>
      <c r="B169" s="129">
        <v>238.16</v>
      </c>
      <c r="C169" s="122"/>
      <c r="D169" s="122" t="s">
        <v>189</v>
      </c>
      <c r="E169" s="122"/>
      <c r="F169" s="1"/>
    </row>
    <row r="170" spans="1:6" s="62" customFormat="1" x14ac:dyDescent="0.25">
      <c r="A170" s="119"/>
      <c r="B170" s="129">
        <v>156.52000000000001</v>
      </c>
      <c r="C170" s="122"/>
      <c r="D170" s="122" t="s">
        <v>216</v>
      </c>
      <c r="E170" s="122"/>
      <c r="F170" s="1"/>
    </row>
    <row r="171" spans="1:6" s="62" customFormat="1" ht="37.5" x14ac:dyDescent="0.25">
      <c r="A171" s="126">
        <v>45064</v>
      </c>
      <c r="B171" s="127"/>
      <c r="C171" s="127" t="s">
        <v>182</v>
      </c>
      <c r="D171" s="127"/>
      <c r="E171" s="127" t="s">
        <v>150</v>
      </c>
      <c r="F171" s="1"/>
    </row>
    <row r="172" spans="1:6" s="62" customFormat="1" x14ac:dyDescent="0.25">
      <c r="A172" s="119"/>
      <c r="B172" s="120">
        <v>736.28</v>
      </c>
      <c r="C172" s="121"/>
      <c r="D172" s="121" t="s">
        <v>167</v>
      </c>
      <c r="E172" s="122"/>
      <c r="F172" s="1"/>
    </row>
    <row r="173" spans="1:6" s="62" customFormat="1" x14ac:dyDescent="0.25">
      <c r="A173" s="119"/>
      <c r="B173" s="120">
        <v>25</v>
      </c>
      <c r="C173" s="121"/>
      <c r="D173" s="121" t="s">
        <v>168</v>
      </c>
      <c r="E173" s="122"/>
      <c r="F173" s="1"/>
    </row>
    <row r="174" spans="1:6" s="62" customFormat="1" ht="25" x14ac:dyDescent="0.25">
      <c r="A174" s="126">
        <v>45076</v>
      </c>
      <c r="B174" s="127"/>
      <c r="C174" s="127" t="s">
        <v>159</v>
      </c>
      <c r="D174" s="127"/>
      <c r="E174" s="127" t="s">
        <v>130</v>
      </c>
      <c r="F174" s="1"/>
    </row>
    <row r="175" spans="1:6" s="62" customFormat="1" x14ac:dyDescent="0.25">
      <c r="A175" s="119"/>
      <c r="B175" s="120">
        <v>523.20000000000005</v>
      </c>
      <c r="C175" s="121"/>
      <c r="D175" s="121" t="s">
        <v>167</v>
      </c>
      <c r="E175" s="122"/>
      <c r="F175" s="1"/>
    </row>
    <row r="176" spans="1:6" s="62" customFormat="1" x14ac:dyDescent="0.25">
      <c r="A176" s="119"/>
      <c r="B176" s="120">
        <v>6</v>
      </c>
      <c r="C176" s="121"/>
      <c r="D176" s="121" t="s">
        <v>168</v>
      </c>
      <c r="E176" s="122"/>
      <c r="F176" s="1"/>
    </row>
    <row r="177" spans="1:6" s="62" customFormat="1" x14ac:dyDescent="0.25">
      <c r="A177" s="119"/>
      <c r="B177" s="129">
        <v>76.58</v>
      </c>
      <c r="C177" s="122"/>
      <c r="D177" s="122" t="s">
        <v>189</v>
      </c>
      <c r="E177" s="122"/>
      <c r="F177" s="1"/>
    </row>
    <row r="178" spans="1:6" s="62" customFormat="1" ht="25" x14ac:dyDescent="0.25">
      <c r="A178" s="126">
        <v>45079</v>
      </c>
      <c r="B178" s="127"/>
      <c r="C178" s="127" t="s">
        <v>186</v>
      </c>
      <c r="D178" s="127"/>
      <c r="E178" s="127" t="s">
        <v>160</v>
      </c>
      <c r="F178" s="1"/>
    </row>
    <row r="179" spans="1:6" s="62" customFormat="1" x14ac:dyDescent="0.25">
      <c r="A179" s="119"/>
      <c r="B179" s="120">
        <v>360</v>
      </c>
      <c r="C179" s="121"/>
      <c r="D179" s="121" t="s">
        <v>167</v>
      </c>
      <c r="E179" s="122"/>
      <c r="F179" s="1"/>
    </row>
    <row r="180" spans="1:6" s="62" customFormat="1" x14ac:dyDescent="0.25">
      <c r="A180" s="119"/>
      <c r="B180" s="120">
        <v>3</v>
      </c>
      <c r="C180" s="121"/>
      <c r="D180" s="121" t="s">
        <v>168</v>
      </c>
      <c r="E180" s="122"/>
      <c r="F180" s="1"/>
    </row>
    <row r="181" spans="1:6" s="62" customFormat="1" ht="37.5" x14ac:dyDescent="0.25">
      <c r="A181" s="126" t="s">
        <v>164</v>
      </c>
      <c r="B181" s="127"/>
      <c r="C181" s="127" t="s">
        <v>225</v>
      </c>
      <c r="D181" s="127"/>
      <c r="E181" s="127" t="s">
        <v>185</v>
      </c>
      <c r="F181" s="1"/>
    </row>
    <row r="182" spans="1:6" s="62" customFormat="1" x14ac:dyDescent="0.25">
      <c r="A182" s="119"/>
      <c r="B182" s="120">
        <v>613.30999999999995</v>
      </c>
      <c r="C182" s="121"/>
      <c r="D182" s="121" t="s">
        <v>167</v>
      </c>
      <c r="E182" s="122"/>
      <c r="F182" s="1"/>
    </row>
    <row r="183" spans="1:6" s="62" customFormat="1" x14ac:dyDescent="0.25">
      <c r="A183" s="119"/>
      <c r="B183" s="120">
        <v>111</v>
      </c>
      <c r="C183" s="121"/>
      <c r="D183" s="121" t="s">
        <v>168</v>
      </c>
      <c r="E183" s="122"/>
      <c r="F183" s="1"/>
    </row>
    <row r="184" spans="1:6" s="62" customFormat="1" x14ac:dyDescent="0.25">
      <c r="A184" s="119"/>
      <c r="B184" s="129">
        <v>102.11</v>
      </c>
      <c r="C184" s="122"/>
      <c r="D184" s="122" t="s">
        <v>189</v>
      </c>
      <c r="E184" s="122"/>
      <c r="F184" s="1"/>
    </row>
    <row r="185" spans="1:6" s="62" customFormat="1" x14ac:dyDescent="0.25">
      <c r="A185" s="119"/>
      <c r="B185" s="129">
        <v>622.61</v>
      </c>
      <c r="C185" s="122"/>
      <c r="D185" s="122" t="s">
        <v>216</v>
      </c>
      <c r="E185" s="122"/>
      <c r="F185" s="153"/>
    </row>
    <row r="186" spans="1:6" s="62" customFormat="1" ht="25" x14ac:dyDescent="0.25">
      <c r="A186" s="126">
        <v>45097</v>
      </c>
      <c r="B186" s="127"/>
      <c r="C186" s="127" t="s">
        <v>184</v>
      </c>
      <c r="D186" s="127"/>
      <c r="E186" s="127" t="s">
        <v>183</v>
      </c>
      <c r="F186" s="1"/>
    </row>
    <row r="187" spans="1:6" s="62" customFormat="1" x14ac:dyDescent="0.25">
      <c r="A187" s="119"/>
      <c r="B187" s="120">
        <v>320.56</v>
      </c>
      <c r="C187" s="121"/>
      <c r="D187" s="121" t="s">
        <v>167</v>
      </c>
      <c r="E187" s="122"/>
      <c r="F187" s="1"/>
    </row>
    <row r="188" spans="1:6" s="62" customFormat="1" x14ac:dyDescent="0.25">
      <c r="A188" s="119"/>
      <c r="B188" s="120">
        <v>25</v>
      </c>
      <c r="C188" s="121"/>
      <c r="D188" s="121" t="s">
        <v>168</v>
      </c>
      <c r="E188" s="122"/>
      <c r="F188" s="1"/>
    </row>
    <row r="189" spans="1:6" s="62" customFormat="1" x14ac:dyDescent="0.25">
      <c r="A189" s="126">
        <v>45099</v>
      </c>
      <c r="B189" s="127"/>
      <c r="C189" s="127" t="s">
        <v>210</v>
      </c>
      <c r="D189" s="127"/>
      <c r="E189" s="127"/>
      <c r="F189" s="1"/>
    </row>
    <row r="190" spans="1:6" s="62" customFormat="1" x14ac:dyDescent="0.25">
      <c r="A190" s="119"/>
      <c r="B190" s="121">
        <v>198.68</v>
      </c>
      <c r="C190" s="121"/>
      <c r="D190" s="122" t="s">
        <v>167</v>
      </c>
      <c r="E190" s="122"/>
      <c r="F190" s="153"/>
    </row>
    <row r="191" spans="1:6" s="62" customFormat="1" x14ac:dyDescent="0.25">
      <c r="A191" s="119"/>
      <c r="B191" s="120">
        <v>32</v>
      </c>
      <c r="C191" s="121"/>
      <c r="D191" s="121" t="s">
        <v>168</v>
      </c>
      <c r="E191" s="122"/>
      <c r="F191" s="153"/>
    </row>
    <row r="192" spans="1:6" s="62" customFormat="1" x14ac:dyDescent="0.25">
      <c r="A192" s="119"/>
      <c r="B192" s="120">
        <v>260</v>
      </c>
      <c r="C192" s="121"/>
      <c r="D192" s="121" t="s">
        <v>217</v>
      </c>
      <c r="E192" s="122"/>
      <c r="F192" s="153"/>
    </row>
    <row r="193" spans="1:6" s="62" customFormat="1" x14ac:dyDescent="0.25">
      <c r="A193" s="119"/>
      <c r="B193" s="129">
        <v>44.25</v>
      </c>
      <c r="C193" s="122"/>
      <c r="D193" s="122" t="s">
        <v>189</v>
      </c>
      <c r="E193" s="122"/>
      <c r="F193" s="132"/>
    </row>
    <row r="194" spans="1:6" s="62" customFormat="1" ht="12.5" hidden="1" customHeight="1" x14ac:dyDescent="0.25">
      <c r="A194" s="113"/>
      <c r="B194" s="114"/>
      <c r="C194" s="115"/>
      <c r="D194" s="115"/>
      <c r="E194" s="116"/>
      <c r="F194" s="1"/>
    </row>
    <row r="195" spans="1:6" ht="19.5" customHeight="1" x14ac:dyDescent="0.25">
      <c r="A195" s="77" t="s">
        <v>76</v>
      </c>
      <c r="B195" s="78">
        <f>SUM(B39:B194)</f>
        <v>27470.470000000012</v>
      </c>
      <c r="C195" s="159"/>
      <c r="D195" s="166"/>
      <c r="E195" s="166"/>
      <c r="F195" s="40"/>
    </row>
    <row r="196" spans="1:6" ht="10.5" customHeight="1" x14ac:dyDescent="0.3">
      <c r="A196" s="24"/>
      <c r="B196" s="19"/>
      <c r="C196" s="24"/>
      <c r="D196" s="24"/>
      <c r="E196" s="24"/>
      <c r="F196" s="24"/>
    </row>
    <row r="197" spans="1:6" ht="24.75" customHeight="1" x14ac:dyDescent="0.25">
      <c r="A197" s="167" t="s">
        <v>77</v>
      </c>
      <c r="B197" s="167"/>
      <c r="C197" s="167"/>
      <c r="D197" s="167"/>
      <c r="E197" s="167"/>
      <c r="F197" s="40"/>
    </row>
    <row r="198" spans="1:6" ht="27" customHeight="1" x14ac:dyDescent="0.25">
      <c r="A198" s="29" t="s">
        <v>68</v>
      </c>
      <c r="B198" s="29" t="s">
        <v>13</v>
      </c>
      <c r="C198" s="29" t="s">
        <v>78</v>
      </c>
      <c r="D198" s="29" t="s">
        <v>79</v>
      </c>
      <c r="E198" s="29" t="s">
        <v>72</v>
      </c>
      <c r="F198" s="43"/>
    </row>
    <row r="199" spans="1:6" s="62" customFormat="1" ht="12.5" hidden="1" customHeight="1" x14ac:dyDescent="0.25">
      <c r="A199" s="102"/>
      <c r="B199" s="103"/>
      <c r="C199" s="104"/>
      <c r="D199" s="104"/>
      <c r="E199" s="105"/>
      <c r="F199" s="1"/>
    </row>
    <row r="200" spans="1:6" s="62" customFormat="1" x14ac:dyDescent="0.25">
      <c r="A200" s="133">
        <v>44795</v>
      </c>
      <c r="B200" s="134">
        <v>45.43</v>
      </c>
      <c r="C200" s="121" t="s">
        <v>193</v>
      </c>
      <c r="D200" s="121" t="s">
        <v>179</v>
      </c>
      <c r="E200" s="122"/>
      <c r="F200" s="1"/>
    </row>
    <row r="201" spans="1:6" s="62" customFormat="1" x14ac:dyDescent="0.25">
      <c r="A201" s="133">
        <v>44799</v>
      </c>
      <c r="B201" s="134">
        <v>47.63</v>
      </c>
      <c r="C201" s="121" t="s">
        <v>194</v>
      </c>
      <c r="D201" s="121" t="s">
        <v>179</v>
      </c>
      <c r="E201" s="122"/>
      <c r="F201" s="1"/>
    </row>
    <row r="202" spans="1:6" s="62" customFormat="1" x14ac:dyDescent="0.25">
      <c r="A202" s="133">
        <v>44872</v>
      </c>
      <c r="B202" s="134">
        <v>40.75</v>
      </c>
      <c r="C202" s="121" t="s">
        <v>193</v>
      </c>
      <c r="D202" s="121" t="s">
        <v>179</v>
      </c>
      <c r="E202" s="122"/>
      <c r="F202" s="1"/>
    </row>
    <row r="203" spans="1:6" s="62" customFormat="1" x14ac:dyDescent="0.25">
      <c r="A203" s="133">
        <v>44876</v>
      </c>
      <c r="B203" s="134">
        <v>33.479999999999997</v>
      </c>
      <c r="C203" s="121" t="s">
        <v>194</v>
      </c>
      <c r="D203" s="121" t="s">
        <v>179</v>
      </c>
      <c r="E203" s="122"/>
      <c r="F203" s="1"/>
    </row>
    <row r="204" spans="1:6" s="62" customFormat="1" x14ac:dyDescent="0.25">
      <c r="A204" s="133">
        <v>44963</v>
      </c>
      <c r="B204" s="134">
        <v>40.65</v>
      </c>
      <c r="C204" s="121" t="s">
        <v>194</v>
      </c>
      <c r="D204" s="121" t="s">
        <v>179</v>
      </c>
      <c r="E204" s="122"/>
      <c r="F204" s="1"/>
    </row>
    <row r="205" spans="1:6" s="62" customFormat="1" x14ac:dyDescent="0.25">
      <c r="A205" s="133">
        <v>44974</v>
      </c>
      <c r="B205" s="134">
        <v>52.42</v>
      </c>
      <c r="C205" s="121" t="s">
        <v>193</v>
      </c>
      <c r="D205" s="121" t="s">
        <v>179</v>
      </c>
      <c r="E205" s="122"/>
      <c r="F205" s="1"/>
    </row>
    <row r="206" spans="1:6" s="62" customFormat="1" x14ac:dyDescent="0.25">
      <c r="A206" s="133">
        <v>44974</v>
      </c>
      <c r="B206" s="134">
        <v>47.44</v>
      </c>
      <c r="C206" s="121" t="s">
        <v>194</v>
      </c>
      <c r="D206" s="121" t="s">
        <v>179</v>
      </c>
      <c r="E206" s="122"/>
      <c r="F206" s="1"/>
    </row>
    <row r="207" spans="1:6" ht="19.5" customHeight="1" x14ac:dyDescent="0.25">
      <c r="A207" s="77" t="s">
        <v>80</v>
      </c>
      <c r="B207" s="78">
        <f>SUM(B199:B206)</f>
        <v>307.8</v>
      </c>
      <c r="C207" s="159"/>
      <c r="D207" s="166"/>
      <c r="E207" s="166"/>
      <c r="F207" s="40"/>
    </row>
    <row r="208" spans="1:6" ht="10.5" customHeight="1" x14ac:dyDescent="0.3">
      <c r="A208" s="24"/>
      <c r="B208" s="64"/>
      <c r="C208" s="19"/>
      <c r="D208" s="24"/>
      <c r="E208" s="24"/>
      <c r="F208" s="24"/>
    </row>
    <row r="209" spans="1:6" ht="34.5" customHeight="1" x14ac:dyDescent="0.25">
      <c r="A209" s="44" t="s">
        <v>81</v>
      </c>
      <c r="B209" s="65">
        <f>B35+B195+B207</f>
        <v>39218.10000000002</v>
      </c>
      <c r="C209" s="45"/>
      <c r="D209" s="45"/>
      <c r="E209" s="45"/>
      <c r="F209" s="23"/>
    </row>
    <row r="210" spans="1:6" ht="13" x14ac:dyDescent="0.3">
      <c r="A210" s="24"/>
      <c r="B210" s="19"/>
      <c r="C210" s="24"/>
      <c r="D210" s="24"/>
      <c r="E210" s="24"/>
      <c r="F210" s="24"/>
    </row>
    <row r="211" spans="1:6" ht="13" x14ac:dyDescent="0.3">
      <c r="A211" s="46" t="s">
        <v>24</v>
      </c>
      <c r="B211" s="22"/>
      <c r="C211" s="23"/>
      <c r="D211" s="23"/>
      <c r="E211" s="23"/>
      <c r="F211" s="24"/>
    </row>
    <row r="212" spans="1:6" ht="12.65" customHeight="1" x14ac:dyDescent="0.25">
      <c r="A212" s="20" t="s">
        <v>82</v>
      </c>
      <c r="B212" s="47"/>
      <c r="C212" s="47"/>
      <c r="D212" s="26"/>
      <c r="E212" s="26"/>
      <c r="F212" s="24"/>
    </row>
    <row r="213" spans="1:6" ht="13" customHeight="1" x14ac:dyDescent="0.25">
      <c r="A213" s="25" t="s">
        <v>83</v>
      </c>
      <c r="B213" s="24"/>
      <c r="C213" s="26"/>
      <c r="D213" s="24"/>
      <c r="E213" s="26"/>
      <c r="F213" s="24"/>
    </row>
    <row r="214" spans="1:6" x14ac:dyDescent="0.25">
      <c r="A214" s="25" t="s">
        <v>84</v>
      </c>
      <c r="B214" s="26"/>
      <c r="C214" s="26"/>
      <c r="D214" s="26"/>
      <c r="E214" s="48"/>
      <c r="F214" s="40"/>
    </row>
    <row r="215" spans="1:6" ht="13" x14ac:dyDescent="0.3">
      <c r="A215" s="20" t="s">
        <v>30</v>
      </c>
      <c r="B215" s="22"/>
      <c r="C215" s="23"/>
      <c r="D215" s="23"/>
      <c r="E215" s="23"/>
      <c r="F215" s="24"/>
    </row>
    <row r="216" spans="1:6" ht="13" customHeight="1" x14ac:dyDescent="0.25">
      <c r="A216" s="25" t="s">
        <v>85</v>
      </c>
      <c r="B216" s="24"/>
      <c r="C216" s="26"/>
      <c r="D216" s="24"/>
      <c r="E216" s="26"/>
      <c r="F216" s="24"/>
    </row>
    <row r="217" spans="1:6" x14ac:dyDescent="0.25">
      <c r="A217" s="25" t="s">
        <v>86</v>
      </c>
      <c r="B217" s="26"/>
      <c r="C217" s="26"/>
      <c r="D217" s="26"/>
      <c r="E217" s="48"/>
      <c r="F217" s="40"/>
    </row>
    <row r="218" spans="1:6" x14ac:dyDescent="0.25">
      <c r="A218" s="30" t="s">
        <v>87</v>
      </c>
      <c r="B218" s="30"/>
      <c r="C218" s="30"/>
      <c r="D218" s="30"/>
      <c r="E218" s="48"/>
      <c r="F218" s="40"/>
    </row>
    <row r="219" spans="1:6" x14ac:dyDescent="0.25">
      <c r="A219" s="34"/>
      <c r="B219" s="24"/>
      <c r="C219" s="24"/>
      <c r="D219" s="24"/>
      <c r="E219" s="40"/>
      <c r="F219" s="40"/>
    </row>
    <row r="220" spans="1:6" hidden="1" x14ac:dyDescent="0.25">
      <c r="A220" s="34"/>
      <c r="B220" s="24"/>
      <c r="C220" s="24"/>
      <c r="D220" s="24"/>
      <c r="E220" s="40"/>
      <c r="F220" s="40"/>
    </row>
    <row r="221" spans="1:6" x14ac:dyDescent="0.25"/>
    <row r="222" spans="1:6" x14ac:dyDescent="0.25"/>
    <row r="223" spans="1:6" x14ac:dyDescent="0.25"/>
    <row r="224" spans="1:6" x14ac:dyDescent="0.25"/>
    <row r="225" spans="1:6" ht="12.75" hidden="1" customHeight="1" x14ac:dyDescent="0.25"/>
    <row r="226" spans="1:6" x14ac:dyDescent="0.25"/>
    <row r="227" spans="1:6" x14ac:dyDescent="0.25"/>
    <row r="228" spans="1:6" hidden="1" x14ac:dyDescent="0.25">
      <c r="A228" s="49"/>
      <c r="B228" s="40"/>
      <c r="C228" s="40"/>
      <c r="D228" s="40"/>
      <c r="E228" s="40"/>
      <c r="F228" s="40"/>
    </row>
    <row r="229" spans="1:6" hidden="1" x14ac:dyDescent="0.25">
      <c r="A229" s="49"/>
      <c r="B229" s="40"/>
      <c r="C229" s="40"/>
      <c r="D229" s="40"/>
      <c r="E229" s="40"/>
      <c r="F229" s="40"/>
    </row>
    <row r="230" spans="1:6" hidden="1" x14ac:dyDescent="0.25">
      <c r="A230" s="49"/>
      <c r="B230" s="40"/>
      <c r="C230" s="40"/>
      <c r="D230" s="40"/>
      <c r="E230" s="40"/>
      <c r="F230" s="40"/>
    </row>
    <row r="231" spans="1:6" hidden="1" x14ac:dyDescent="0.25">
      <c r="A231" s="49"/>
      <c r="B231" s="40"/>
      <c r="C231" s="40"/>
      <c r="D231" s="40"/>
      <c r="E231" s="40"/>
      <c r="F231" s="40"/>
    </row>
    <row r="232" spans="1:6" hidden="1" x14ac:dyDescent="0.25">
      <c r="A232" s="49"/>
      <c r="B232" s="40"/>
      <c r="C232" s="40"/>
      <c r="D232" s="40"/>
      <c r="E232" s="40"/>
      <c r="F232" s="40"/>
    </row>
    <row r="233" spans="1:6" x14ac:dyDescent="0.25"/>
    <row r="234" spans="1:6" x14ac:dyDescent="0.25"/>
    <row r="235" spans="1:6" x14ac:dyDescent="0.25"/>
    <row r="236" spans="1:6" x14ac:dyDescent="0.25"/>
    <row r="237" spans="1:6" x14ac:dyDescent="0.25"/>
    <row r="238" spans="1:6" x14ac:dyDescent="0.25"/>
    <row r="239" spans="1:6" x14ac:dyDescent="0.25"/>
    <row r="240" spans="1:6"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sheetData>
  <mergeCells count="15">
    <mergeCell ref="B6:E6"/>
    <mergeCell ref="A1:E1"/>
    <mergeCell ref="B2:E2"/>
    <mergeCell ref="B3:E3"/>
    <mergeCell ref="B4:E4"/>
    <mergeCell ref="B5:E5"/>
    <mergeCell ref="D195:E195"/>
    <mergeCell ref="A197:E197"/>
    <mergeCell ref="D207:E207"/>
    <mergeCell ref="B7:E7"/>
    <mergeCell ref="A8:E8"/>
    <mergeCell ref="A9:E9"/>
    <mergeCell ref="A10:E10"/>
    <mergeCell ref="D35:E35"/>
    <mergeCell ref="A37:E37"/>
  </mergeCells>
  <dataValidations count="3">
    <dataValidation allowBlank="1" showInputMessage="1" showErrorMessage="1" prompt="Insert additional rows as needed:_x000a_- 'right click' on a row number (left of screen)_x000a_- select 'Insert' (this will insert a row above it)" sqref="A11 A198 A38" xr:uid="{966B6FE5-4D38-4A8A-B6AC-F9EEEC55A214}"/>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0:A206 A54:A55 A40:A50 A58:A193 A16:A33" xr:uid="{2B17B7B1-ACB5-4532-B972-2ABCDFAFE4AB}">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 A13:A15 A39 A199 A73:A76 A194 A51:A53" xr:uid="{279F4902-E7A2-42A5-A029-97F48937A992}">
      <formula1>$B$4</formula1>
      <formula2>$B$5</formula2>
    </dataValidation>
  </dataValidations>
  <pageMargins left="0.7" right="0.7" top="0.75" bottom="0.75" header="0.3" footer="0.3"/>
  <pageSetup paperSize="8"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3E6EB392-E4CA-41C9-A3CF-0739485A1EC1}">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51768D6D-8802-4130-89DE-69D43DB934B0}">
          <x14:formula1>
            <xm:f>'Summary and sign-off'!$A$27:$A$28</xm:f>
          </x14:formula1>
          <xm:sqref>B6:E6</xm:sqref>
        </x14:dataValidation>
        <x14:dataValidation type="decimal" operator="greaterThan" allowBlank="1" showInputMessage="1" showErrorMessage="1" error="This cell must contain a dollar figure" xr:uid="{C9F57881-4A17-4F38-BD4A-6FB9152CB197}">
          <x14:formula1>
            <xm:f>'Summary and sign-off'!$A$47</xm:f>
          </x14:formula1>
          <xm:sqref>B13:B25 B27:B34 B199:B206 B39:B55 B128:B194 B58:B126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40EE-0E03-4921-BD55-7A252C1214FE}">
  <sheetPr>
    <tabColor theme="3" tint="0.39997558519241921"/>
  </sheetPr>
  <dimension ref="A1:M107"/>
  <sheetViews>
    <sheetView workbookViewId="0">
      <selection sqref="A1:E68"/>
    </sheetView>
  </sheetViews>
  <sheetFormatPr defaultColWidth="0" defaultRowHeight="12.5" zeroHeight="1" x14ac:dyDescent="0.25"/>
  <cols>
    <col min="1" max="1" width="35.7265625" style="143"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63" t="s">
        <v>60</v>
      </c>
      <c r="B1" s="163"/>
      <c r="C1" s="163"/>
      <c r="D1" s="163"/>
      <c r="E1" s="163"/>
      <c r="F1" s="21"/>
    </row>
    <row r="2" spans="1:6" ht="21" customHeight="1" x14ac:dyDescent="0.25">
      <c r="A2" s="135" t="s">
        <v>3</v>
      </c>
      <c r="B2" s="173" t="str">
        <f>'Summary and sign-off'!B2:F2</f>
        <v>New Zealand Police</v>
      </c>
      <c r="C2" s="173"/>
      <c r="D2" s="173"/>
      <c r="E2" s="173"/>
      <c r="F2" s="21"/>
    </row>
    <row r="3" spans="1:6" ht="21" customHeight="1" x14ac:dyDescent="0.25">
      <c r="A3" s="135" t="s">
        <v>61</v>
      </c>
      <c r="B3" s="173" t="str">
        <f>'Summary and sign-off'!B3:F3</f>
        <v>Andrew Coster</v>
      </c>
      <c r="C3" s="173"/>
      <c r="D3" s="173"/>
      <c r="E3" s="173"/>
      <c r="F3" s="21"/>
    </row>
    <row r="4" spans="1:6" ht="21" customHeight="1" x14ac:dyDescent="0.25">
      <c r="A4" s="135" t="s">
        <v>62</v>
      </c>
      <c r="B4" s="173">
        <f>'Summary and sign-off'!B4:F4</f>
        <v>44743</v>
      </c>
      <c r="C4" s="173"/>
      <c r="D4" s="173"/>
      <c r="E4" s="173"/>
      <c r="F4" s="21"/>
    </row>
    <row r="5" spans="1:6" ht="21" customHeight="1" x14ac:dyDescent="0.25">
      <c r="A5" s="135" t="s">
        <v>63</v>
      </c>
      <c r="B5" s="173">
        <f>'Summary and sign-off'!B5:F5</f>
        <v>45107</v>
      </c>
      <c r="C5" s="173"/>
      <c r="D5" s="173"/>
      <c r="E5" s="173"/>
      <c r="F5" s="21"/>
    </row>
    <row r="6" spans="1:6" ht="21" customHeight="1" x14ac:dyDescent="0.25">
      <c r="A6" s="135" t="s">
        <v>64</v>
      </c>
      <c r="B6" s="161" t="s">
        <v>31</v>
      </c>
      <c r="C6" s="161"/>
      <c r="D6" s="161"/>
      <c r="E6" s="161"/>
      <c r="F6" s="28"/>
    </row>
    <row r="7" spans="1:6" ht="21" customHeight="1" x14ac:dyDescent="0.25">
      <c r="A7" s="135" t="s">
        <v>7</v>
      </c>
      <c r="B7" s="161" t="s">
        <v>34</v>
      </c>
      <c r="C7" s="161"/>
      <c r="D7" s="161"/>
      <c r="E7" s="161"/>
      <c r="F7" s="28"/>
    </row>
    <row r="8" spans="1:6" ht="35.25" customHeight="1" x14ac:dyDescent="0.25">
      <c r="A8" s="169" t="s">
        <v>98</v>
      </c>
      <c r="B8" s="169"/>
      <c r="C8" s="174"/>
      <c r="D8" s="174"/>
      <c r="E8" s="174"/>
      <c r="F8" s="21"/>
    </row>
    <row r="9" spans="1:6" ht="35.25" customHeight="1" x14ac:dyDescent="0.25">
      <c r="A9" s="175" t="s">
        <v>99</v>
      </c>
      <c r="B9" s="176"/>
      <c r="C9" s="176"/>
      <c r="D9" s="176"/>
      <c r="E9" s="176"/>
      <c r="F9" s="21"/>
    </row>
    <row r="10" spans="1:6" ht="27" customHeight="1" x14ac:dyDescent="0.25">
      <c r="A10" s="117" t="s">
        <v>263</v>
      </c>
      <c r="B10" s="29" t="s">
        <v>13</v>
      </c>
      <c r="C10" s="29" t="s">
        <v>100</v>
      </c>
      <c r="D10" s="29" t="s">
        <v>101</v>
      </c>
      <c r="E10" s="29" t="s">
        <v>72</v>
      </c>
      <c r="F10" s="148"/>
    </row>
    <row r="11" spans="1:6" s="62" customFormat="1" ht="12.5" hidden="1" customHeight="1" x14ac:dyDescent="0.25">
      <c r="A11" s="136"/>
      <c r="B11" s="103"/>
      <c r="C11" s="107"/>
      <c r="D11" s="107"/>
      <c r="E11" s="108"/>
      <c r="F11" s="149"/>
    </row>
    <row r="12" spans="1:6" s="62" customFormat="1" ht="12.5" customHeight="1" x14ac:dyDescent="0.25">
      <c r="A12" s="137">
        <v>44746</v>
      </c>
      <c r="B12" s="120">
        <v>27.3</v>
      </c>
      <c r="C12" s="124" t="s">
        <v>199</v>
      </c>
      <c r="D12" s="124" t="s">
        <v>253</v>
      </c>
      <c r="E12" s="124" t="s">
        <v>228</v>
      </c>
      <c r="F12" s="149"/>
    </row>
    <row r="13" spans="1:6" s="62" customFormat="1" ht="12.5" customHeight="1" x14ac:dyDescent="0.25">
      <c r="A13" s="137">
        <v>44747</v>
      </c>
      <c r="B13" s="120">
        <v>37.5</v>
      </c>
      <c r="C13" s="124" t="s">
        <v>199</v>
      </c>
      <c r="D13" s="124" t="s">
        <v>253</v>
      </c>
      <c r="E13" s="147" t="s">
        <v>228</v>
      </c>
      <c r="F13" s="149"/>
    </row>
    <row r="14" spans="1:6" s="62" customFormat="1" ht="12.5" customHeight="1" x14ac:dyDescent="0.25">
      <c r="A14" s="137">
        <v>44760</v>
      </c>
      <c r="B14" s="120">
        <v>12</v>
      </c>
      <c r="C14" s="124" t="s">
        <v>141</v>
      </c>
      <c r="D14" s="124" t="s">
        <v>250</v>
      </c>
      <c r="E14" s="147" t="s">
        <v>229</v>
      </c>
      <c r="F14" s="150"/>
    </row>
    <row r="15" spans="1:6" s="62" customFormat="1" ht="12.5" customHeight="1" x14ac:dyDescent="0.25">
      <c r="A15" s="137">
        <v>44760</v>
      </c>
      <c r="B15" s="120">
        <v>8</v>
      </c>
      <c r="C15" s="124" t="s">
        <v>141</v>
      </c>
      <c r="D15" s="124" t="s">
        <v>250</v>
      </c>
      <c r="E15" s="147" t="s">
        <v>244</v>
      </c>
      <c r="F15" s="151"/>
    </row>
    <row r="16" spans="1:6" s="62" customFormat="1" ht="12.5" customHeight="1" x14ac:dyDescent="0.25">
      <c r="A16" s="137">
        <v>44760</v>
      </c>
      <c r="B16" s="120">
        <v>11.3</v>
      </c>
      <c r="C16" s="124" t="s">
        <v>141</v>
      </c>
      <c r="D16" s="124" t="s">
        <v>254</v>
      </c>
      <c r="E16" s="147" t="s">
        <v>229</v>
      </c>
      <c r="F16" s="151"/>
    </row>
    <row r="17" spans="1:6" s="62" customFormat="1" ht="12.5" customHeight="1" x14ac:dyDescent="0.25">
      <c r="A17" s="137">
        <v>44791</v>
      </c>
      <c r="B17" s="120">
        <v>94</v>
      </c>
      <c r="C17" s="124" t="s">
        <v>113</v>
      </c>
      <c r="D17" s="124" t="s">
        <v>215</v>
      </c>
      <c r="E17" s="124" t="s">
        <v>214</v>
      </c>
      <c r="F17" s="149"/>
    </row>
    <row r="18" spans="1:6" s="62" customFormat="1" x14ac:dyDescent="0.25">
      <c r="A18" s="137" t="s">
        <v>197</v>
      </c>
      <c r="B18" s="120">
        <v>2587.5</v>
      </c>
      <c r="C18" s="124" t="s">
        <v>196</v>
      </c>
      <c r="D18" s="124" t="s">
        <v>213</v>
      </c>
      <c r="E18" s="125" t="s">
        <v>208</v>
      </c>
      <c r="F18" s="149"/>
    </row>
    <row r="19" spans="1:6" s="62" customFormat="1" ht="12.5" customHeight="1" x14ac:dyDescent="0.25">
      <c r="A19" s="137">
        <v>44808</v>
      </c>
      <c r="B19" s="120">
        <v>132</v>
      </c>
      <c r="C19" s="124" t="s">
        <v>243</v>
      </c>
      <c r="D19" s="124" t="s">
        <v>195</v>
      </c>
      <c r="E19" s="124"/>
      <c r="F19" s="149"/>
    </row>
    <row r="20" spans="1:6" s="62" customFormat="1" ht="12.5" customHeight="1" x14ac:dyDescent="0.25">
      <c r="A20" s="137">
        <v>44810</v>
      </c>
      <c r="B20" s="120">
        <v>3</v>
      </c>
      <c r="C20" s="124" t="s">
        <v>220</v>
      </c>
      <c r="D20" s="124" t="s">
        <v>198</v>
      </c>
      <c r="E20" s="124" t="s">
        <v>208</v>
      </c>
      <c r="F20" s="149"/>
    </row>
    <row r="21" spans="1:6" s="62" customFormat="1" ht="12.5" customHeight="1" x14ac:dyDescent="0.25">
      <c r="A21" s="137">
        <v>44812</v>
      </c>
      <c r="B21" s="120">
        <v>47</v>
      </c>
      <c r="C21" s="124" t="s">
        <v>117</v>
      </c>
      <c r="D21" s="124" t="s">
        <v>198</v>
      </c>
      <c r="E21" s="124" t="s">
        <v>214</v>
      </c>
      <c r="F21" s="149"/>
    </row>
    <row r="22" spans="1:6" s="62" customFormat="1" ht="12.5" customHeight="1" x14ac:dyDescent="0.25">
      <c r="A22" s="137">
        <v>44818</v>
      </c>
      <c r="B22" s="120">
        <v>14.2</v>
      </c>
      <c r="C22" s="124" t="s">
        <v>118</v>
      </c>
      <c r="D22" s="124" t="s">
        <v>253</v>
      </c>
      <c r="E22" s="124" t="s">
        <v>230</v>
      </c>
      <c r="F22" s="149"/>
    </row>
    <row r="23" spans="1:6" s="62" customFormat="1" ht="12.5" customHeight="1" x14ac:dyDescent="0.25">
      <c r="A23" s="137">
        <v>44818</v>
      </c>
      <c r="B23" s="120">
        <v>47</v>
      </c>
      <c r="C23" s="124" t="s">
        <v>118</v>
      </c>
      <c r="D23" s="124" t="s">
        <v>253</v>
      </c>
      <c r="E23" s="124" t="s">
        <v>214</v>
      </c>
      <c r="F23" s="149"/>
    </row>
    <row r="24" spans="1:6" s="62" customFormat="1" ht="12.5" customHeight="1" x14ac:dyDescent="0.25">
      <c r="A24" s="137">
        <v>44819</v>
      </c>
      <c r="B24" s="120">
        <v>6</v>
      </c>
      <c r="C24" s="124" t="s">
        <v>221</v>
      </c>
      <c r="D24" s="124" t="s">
        <v>198</v>
      </c>
      <c r="E24" s="124" t="s">
        <v>208</v>
      </c>
      <c r="F24" s="149"/>
    </row>
    <row r="25" spans="1:6" s="62" customFormat="1" ht="12.5" customHeight="1" x14ac:dyDescent="0.25">
      <c r="A25" s="137" t="s">
        <v>119</v>
      </c>
      <c r="B25" s="120">
        <v>94</v>
      </c>
      <c r="C25" s="124" t="s">
        <v>171</v>
      </c>
      <c r="D25" s="124" t="s">
        <v>198</v>
      </c>
      <c r="E25" s="124" t="s">
        <v>214</v>
      </c>
      <c r="F25" s="149"/>
    </row>
    <row r="26" spans="1:6" s="62" customFormat="1" ht="12.5" customHeight="1" x14ac:dyDescent="0.25">
      <c r="A26" s="137">
        <v>44834</v>
      </c>
      <c r="B26" s="120">
        <v>47</v>
      </c>
      <c r="C26" s="124" t="s">
        <v>120</v>
      </c>
      <c r="D26" s="124" t="s">
        <v>198</v>
      </c>
      <c r="E26" s="124" t="s">
        <v>214</v>
      </c>
      <c r="F26" s="149"/>
    </row>
    <row r="27" spans="1:6" s="62" customFormat="1" x14ac:dyDescent="0.25">
      <c r="A27" s="137">
        <v>44837</v>
      </c>
      <c r="B27" s="120">
        <f>555</f>
        <v>555</v>
      </c>
      <c r="C27" s="124" t="s">
        <v>192</v>
      </c>
      <c r="D27" s="124" t="s">
        <v>195</v>
      </c>
      <c r="E27" s="125"/>
      <c r="F27" s="149"/>
    </row>
    <row r="28" spans="1:6" s="62" customFormat="1" ht="12.5" customHeight="1" x14ac:dyDescent="0.25">
      <c r="A28" s="137">
        <v>44866</v>
      </c>
      <c r="B28" s="120">
        <v>13</v>
      </c>
      <c r="C28" s="124" t="s">
        <v>222</v>
      </c>
      <c r="D28" s="124" t="s">
        <v>198</v>
      </c>
      <c r="E28" s="124" t="s">
        <v>208</v>
      </c>
      <c r="F28" s="149"/>
    </row>
    <row r="29" spans="1:6" s="62" customFormat="1" ht="12.5" customHeight="1" x14ac:dyDescent="0.25">
      <c r="A29" s="137" t="s">
        <v>125</v>
      </c>
      <c r="B29" s="120">
        <v>94</v>
      </c>
      <c r="C29" s="124" t="s">
        <v>124</v>
      </c>
      <c r="D29" s="124" t="s">
        <v>198</v>
      </c>
      <c r="E29" s="124" t="s">
        <v>214</v>
      </c>
      <c r="F29" s="149"/>
    </row>
    <row r="30" spans="1:6" s="62" customFormat="1" ht="12.5" customHeight="1" x14ac:dyDescent="0.25">
      <c r="A30" s="137">
        <v>44874</v>
      </c>
      <c r="B30" s="120">
        <v>28.39</v>
      </c>
      <c r="C30" s="124" t="s">
        <v>251</v>
      </c>
      <c r="D30" s="124" t="s">
        <v>253</v>
      </c>
      <c r="E30" s="124" t="s">
        <v>231</v>
      </c>
      <c r="F30" s="3"/>
    </row>
    <row r="31" spans="1:6" s="62" customFormat="1" ht="12.5" customHeight="1" x14ac:dyDescent="0.25">
      <c r="A31" s="137">
        <v>44876</v>
      </c>
      <c r="B31" s="120">
        <v>8</v>
      </c>
      <c r="C31" s="124" t="s">
        <v>257</v>
      </c>
      <c r="D31" s="124" t="s">
        <v>255</v>
      </c>
      <c r="E31" s="124" t="s">
        <v>232</v>
      </c>
      <c r="F31" s="3"/>
    </row>
    <row r="32" spans="1:6" s="62" customFormat="1" ht="12.5" customHeight="1" x14ac:dyDescent="0.25">
      <c r="A32" s="137">
        <v>44876</v>
      </c>
      <c r="B32" s="120">
        <v>36.049999999999997</v>
      </c>
      <c r="C32" s="147" t="s">
        <v>257</v>
      </c>
      <c r="D32" s="124" t="s">
        <v>256</v>
      </c>
      <c r="E32" s="124" t="s">
        <v>233</v>
      </c>
      <c r="F32" s="3"/>
    </row>
    <row r="33" spans="1:6" s="62" customFormat="1" ht="12.5" customHeight="1" x14ac:dyDescent="0.25">
      <c r="A33" s="137">
        <v>44883</v>
      </c>
      <c r="B33" s="120">
        <v>54.1</v>
      </c>
      <c r="C33" s="124" t="s">
        <v>245</v>
      </c>
      <c r="D33" s="124" t="s">
        <v>253</v>
      </c>
      <c r="E33" s="124" t="s">
        <v>233</v>
      </c>
      <c r="F33" s="3"/>
    </row>
    <row r="34" spans="1:6" s="62" customFormat="1" ht="12.5" customHeight="1" x14ac:dyDescent="0.25">
      <c r="A34" s="137">
        <v>44901</v>
      </c>
      <c r="B34" s="120">
        <v>79</v>
      </c>
      <c r="C34" s="124" t="s">
        <v>127</v>
      </c>
      <c r="D34" s="124" t="s">
        <v>198</v>
      </c>
      <c r="E34" s="124" t="s">
        <v>214</v>
      </c>
      <c r="F34" s="3"/>
    </row>
    <row r="35" spans="1:6" s="62" customFormat="1" ht="12.5" customHeight="1" x14ac:dyDescent="0.25">
      <c r="A35" s="137">
        <v>44961</v>
      </c>
      <c r="B35" s="120">
        <v>43</v>
      </c>
      <c r="C35" s="124" t="s">
        <v>211</v>
      </c>
      <c r="D35" s="124" t="s">
        <v>253</v>
      </c>
      <c r="E35" s="147" t="s">
        <v>242</v>
      </c>
      <c r="F35" s="3"/>
    </row>
    <row r="36" spans="1:6" s="62" customFormat="1" ht="12.5" customHeight="1" x14ac:dyDescent="0.25">
      <c r="A36" s="137">
        <v>44963</v>
      </c>
      <c r="B36" s="120">
        <v>38.85</v>
      </c>
      <c r="C36" s="124" t="s">
        <v>211</v>
      </c>
      <c r="D36" s="124" t="s">
        <v>258</v>
      </c>
      <c r="E36" s="147" t="s">
        <v>229</v>
      </c>
      <c r="F36" s="3"/>
    </row>
    <row r="37" spans="1:6" s="62" customFormat="1" ht="12.5" customHeight="1" x14ac:dyDescent="0.25">
      <c r="A37" s="137">
        <v>44967</v>
      </c>
      <c r="B37" s="120">
        <v>47</v>
      </c>
      <c r="C37" s="124" t="s">
        <v>141</v>
      </c>
      <c r="D37" s="124" t="s">
        <v>198</v>
      </c>
      <c r="E37" s="124" t="s">
        <v>214</v>
      </c>
      <c r="F37" s="3"/>
    </row>
    <row r="38" spans="1:6" s="62" customFormat="1" ht="12.5" customHeight="1" x14ac:dyDescent="0.25">
      <c r="A38" s="137">
        <v>44978</v>
      </c>
      <c r="B38" s="120">
        <v>47</v>
      </c>
      <c r="C38" s="124" t="s">
        <v>146</v>
      </c>
      <c r="D38" s="124" t="s">
        <v>198</v>
      </c>
      <c r="E38" s="124" t="s">
        <v>214</v>
      </c>
      <c r="F38" s="3"/>
    </row>
    <row r="39" spans="1:6" s="62" customFormat="1" ht="12.5" customHeight="1" x14ac:dyDescent="0.25">
      <c r="A39" s="137">
        <v>44979</v>
      </c>
      <c r="B39" s="120">
        <v>5.5</v>
      </c>
      <c r="C39" s="124" t="s">
        <v>261</v>
      </c>
      <c r="D39" s="124" t="s">
        <v>198</v>
      </c>
      <c r="E39" s="124" t="s">
        <v>208</v>
      </c>
      <c r="F39" s="3"/>
    </row>
    <row r="40" spans="1:6" s="62" customFormat="1" ht="12.5" customHeight="1" x14ac:dyDescent="0.25">
      <c r="A40" s="137">
        <v>44980</v>
      </c>
      <c r="B40" s="120">
        <v>47</v>
      </c>
      <c r="C40" s="124" t="s">
        <v>147</v>
      </c>
      <c r="D40" s="124" t="s">
        <v>198</v>
      </c>
      <c r="E40" s="124" t="s">
        <v>214</v>
      </c>
      <c r="F40" s="3"/>
    </row>
    <row r="41" spans="1:6" s="62" customFormat="1" ht="12.5" customHeight="1" x14ac:dyDescent="0.25">
      <c r="A41" s="137">
        <v>44985</v>
      </c>
      <c r="B41" s="120">
        <v>47</v>
      </c>
      <c r="C41" s="124" t="s">
        <v>212</v>
      </c>
      <c r="D41" s="124" t="s">
        <v>198</v>
      </c>
      <c r="E41" s="124" t="s">
        <v>214</v>
      </c>
      <c r="F41" s="3"/>
    </row>
    <row r="42" spans="1:6" s="62" customFormat="1" ht="12.5" customHeight="1" x14ac:dyDescent="0.25">
      <c r="A42" s="137">
        <v>44985</v>
      </c>
      <c r="B42" s="120">
        <v>9.5</v>
      </c>
      <c r="C42" s="124" t="s">
        <v>212</v>
      </c>
      <c r="D42" s="124" t="s">
        <v>198</v>
      </c>
      <c r="E42" s="124" t="s">
        <v>233</v>
      </c>
      <c r="F42" s="3"/>
    </row>
    <row r="43" spans="1:6" s="62" customFormat="1" ht="12.5" customHeight="1" x14ac:dyDescent="0.25">
      <c r="A43" s="137">
        <v>44988</v>
      </c>
      <c r="B43" s="120">
        <v>47</v>
      </c>
      <c r="C43" s="124" t="s">
        <v>149</v>
      </c>
      <c r="D43" s="124" t="s">
        <v>198</v>
      </c>
      <c r="E43" s="124" t="s">
        <v>214</v>
      </c>
      <c r="F43" s="3"/>
    </row>
    <row r="44" spans="1:6" s="62" customFormat="1" ht="12.5" customHeight="1" x14ac:dyDescent="0.25">
      <c r="A44" s="137">
        <v>44988</v>
      </c>
      <c r="B44" s="120">
        <v>8.24</v>
      </c>
      <c r="C44" s="124" t="s">
        <v>149</v>
      </c>
      <c r="D44" s="124" t="s">
        <v>253</v>
      </c>
      <c r="E44" s="147" t="s">
        <v>229</v>
      </c>
      <c r="F44" s="3"/>
    </row>
    <row r="45" spans="1:6" s="62" customFormat="1" ht="12.5" customHeight="1" x14ac:dyDescent="0.25">
      <c r="A45" s="137">
        <v>44994</v>
      </c>
      <c r="B45" s="120">
        <v>51</v>
      </c>
      <c r="C45" s="124" t="s">
        <v>123</v>
      </c>
      <c r="D45" s="124" t="s">
        <v>198</v>
      </c>
      <c r="E45" s="124" t="s">
        <v>214</v>
      </c>
      <c r="F45" s="3"/>
    </row>
    <row r="46" spans="1:6" s="62" customFormat="1" ht="12.5" customHeight="1" x14ac:dyDescent="0.25">
      <c r="A46" s="137">
        <v>44994</v>
      </c>
      <c r="B46" s="120">
        <v>24.9</v>
      </c>
      <c r="C46" s="124" t="s">
        <v>123</v>
      </c>
      <c r="D46" s="124" t="s">
        <v>253</v>
      </c>
      <c r="E46" s="124" t="s">
        <v>241</v>
      </c>
      <c r="F46" s="3"/>
    </row>
    <row r="47" spans="1:6" s="62" customFormat="1" ht="12.5" customHeight="1" x14ac:dyDescent="0.25">
      <c r="A47" s="137">
        <v>44999</v>
      </c>
      <c r="B47" s="120">
        <v>20.5</v>
      </c>
      <c r="C47" s="124" t="s">
        <v>252</v>
      </c>
      <c r="D47" s="124" t="s">
        <v>253</v>
      </c>
      <c r="E47" s="124" t="s">
        <v>240</v>
      </c>
      <c r="F47" s="3"/>
    </row>
    <row r="48" spans="1:6" s="62" customFormat="1" ht="12.5" customHeight="1" x14ac:dyDescent="0.25">
      <c r="A48" s="137">
        <v>45000</v>
      </c>
      <c r="B48" s="120">
        <v>8.5</v>
      </c>
      <c r="C48" s="124" t="s">
        <v>252</v>
      </c>
      <c r="D48" s="124" t="s">
        <v>253</v>
      </c>
      <c r="E48" s="124" t="s">
        <v>239</v>
      </c>
      <c r="F48" s="3"/>
    </row>
    <row r="49" spans="1:7" s="62" customFormat="1" ht="12.5" customHeight="1" x14ac:dyDescent="0.25">
      <c r="A49" s="137">
        <v>45001</v>
      </c>
      <c r="B49" s="120">
        <v>105.13</v>
      </c>
      <c r="C49" s="124" t="s">
        <v>252</v>
      </c>
      <c r="D49" s="124" t="s">
        <v>258</v>
      </c>
      <c r="E49" s="124" t="s">
        <v>238</v>
      </c>
      <c r="F49" s="3"/>
    </row>
    <row r="50" spans="1:7" s="62" customFormat="1" ht="12.5" customHeight="1" x14ac:dyDescent="0.25">
      <c r="A50" s="137">
        <v>45008</v>
      </c>
      <c r="B50" s="120">
        <v>51</v>
      </c>
      <c r="C50" s="124" t="s">
        <v>218</v>
      </c>
      <c r="D50" s="124" t="s">
        <v>198</v>
      </c>
      <c r="E50" s="124" t="s">
        <v>214</v>
      </c>
      <c r="F50" s="3"/>
    </row>
    <row r="51" spans="1:7" s="62" customFormat="1" ht="12.5" customHeight="1" x14ac:dyDescent="0.25">
      <c r="A51" s="137" t="s">
        <v>219</v>
      </c>
      <c r="B51" s="120">
        <v>80</v>
      </c>
      <c r="C51" s="124" t="s">
        <v>153</v>
      </c>
      <c r="D51" s="124" t="s">
        <v>198</v>
      </c>
      <c r="E51" s="124" t="s">
        <v>214</v>
      </c>
      <c r="F51" s="3"/>
    </row>
    <row r="52" spans="1:7" s="62" customFormat="1" ht="12.5" customHeight="1" x14ac:dyDescent="0.25">
      <c r="A52" s="137">
        <v>45022</v>
      </c>
      <c r="B52" s="120">
        <v>3</v>
      </c>
      <c r="C52" s="124" t="s">
        <v>259</v>
      </c>
      <c r="D52" s="124" t="s">
        <v>198</v>
      </c>
      <c r="E52" s="124" t="s">
        <v>208</v>
      </c>
      <c r="F52" s="3"/>
    </row>
    <row r="53" spans="1:7" s="62" customFormat="1" ht="12.5" customHeight="1" x14ac:dyDescent="0.25">
      <c r="A53" s="137">
        <v>45034</v>
      </c>
      <c r="B53" s="120">
        <v>19.5</v>
      </c>
      <c r="C53" s="124" t="s">
        <v>156</v>
      </c>
      <c r="D53" s="124" t="s">
        <v>253</v>
      </c>
      <c r="E53" s="124" t="s">
        <v>237</v>
      </c>
      <c r="F53" s="3"/>
    </row>
    <row r="54" spans="1:7" s="62" customFormat="1" ht="12.5" customHeight="1" x14ac:dyDescent="0.25">
      <c r="A54" s="137">
        <v>45035</v>
      </c>
      <c r="B54" s="120">
        <v>23.1</v>
      </c>
      <c r="C54" s="124" t="s">
        <v>156</v>
      </c>
      <c r="D54" s="124" t="s">
        <v>253</v>
      </c>
      <c r="E54" s="124" t="s">
        <v>237</v>
      </c>
      <c r="F54" s="3"/>
    </row>
    <row r="55" spans="1:7" s="62" customFormat="1" ht="12.5" customHeight="1" x14ac:dyDescent="0.25">
      <c r="A55" s="137">
        <v>45035</v>
      </c>
      <c r="B55" s="120">
        <v>14</v>
      </c>
      <c r="C55" s="124" t="s">
        <v>156</v>
      </c>
      <c r="D55" s="124" t="s">
        <v>253</v>
      </c>
      <c r="E55" s="124" t="s">
        <v>236</v>
      </c>
      <c r="F55" s="3"/>
    </row>
    <row r="56" spans="1:7" s="62" customFormat="1" ht="12.5" customHeight="1" x14ac:dyDescent="0.25">
      <c r="A56" s="137">
        <v>45036</v>
      </c>
      <c r="B56" s="120">
        <v>21.7</v>
      </c>
      <c r="C56" s="124" t="s">
        <v>157</v>
      </c>
      <c r="D56" s="124" t="s">
        <v>253</v>
      </c>
      <c r="E56" s="124" t="s">
        <v>235</v>
      </c>
      <c r="F56" s="3"/>
    </row>
    <row r="57" spans="1:7" s="62" customFormat="1" ht="12.5" customHeight="1" x14ac:dyDescent="0.25">
      <c r="A57" s="137">
        <v>45036</v>
      </c>
      <c r="B57" s="120">
        <v>43.3</v>
      </c>
      <c r="C57" s="124" t="s">
        <v>157</v>
      </c>
      <c r="D57" s="124" t="s">
        <v>253</v>
      </c>
      <c r="E57" s="124" t="s">
        <v>234</v>
      </c>
      <c r="F57" s="3"/>
    </row>
    <row r="58" spans="1:7" s="62" customFormat="1" ht="12.5" customHeight="1" x14ac:dyDescent="0.25">
      <c r="A58" s="137">
        <v>45093</v>
      </c>
      <c r="B58" s="120">
        <v>30</v>
      </c>
      <c r="C58" s="124" t="s">
        <v>224</v>
      </c>
      <c r="D58" s="124" t="s">
        <v>198</v>
      </c>
      <c r="E58" s="124" t="s">
        <v>230</v>
      </c>
      <c r="F58" s="177"/>
      <c r="G58" s="177"/>
    </row>
    <row r="59" spans="1:7" s="62" customFormat="1" ht="12.5" customHeight="1" x14ac:dyDescent="0.25">
      <c r="A59" s="137">
        <v>45099</v>
      </c>
      <c r="B59" s="120">
        <v>49</v>
      </c>
      <c r="C59" s="124" t="s">
        <v>223</v>
      </c>
      <c r="D59" s="124" t="s">
        <v>198</v>
      </c>
      <c r="E59" s="124" t="s">
        <v>247</v>
      </c>
      <c r="F59" s="3"/>
    </row>
    <row r="60" spans="1:7" s="62" customFormat="1" x14ac:dyDescent="0.25">
      <c r="A60" s="137">
        <v>45105</v>
      </c>
      <c r="B60" s="120">
        <v>3.5</v>
      </c>
      <c r="C60" s="146" t="s">
        <v>260</v>
      </c>
      <c r="D60" s="124" t="s">
        <v>198</v>
      </c>
      <c r="E60" s="124" t="s">
        <v>208</v>
      </c>
      <c r="F60" s="3"/>
    </row>
    <row r="61" spans="1:7" s="62" customFormat="1" ht="12.5" hidden="1" customHeight="1" x14ac:dyDescent="0.25">
      <c r="A61" s="136"/>
      <c r="B61" s="103"/>
      <c r="C61" s="107"/>
      <c r="D61" s="107"/>
      <c r="E61" s="108"/>
      <c r="F61" s="3"/>
    </row>
    <row r="62" spans="1:7" ht="34.5" customHeight="1" x14ac:dyDescent="0.25">
      <c r="A62" s="118" t="s">
        <v>102</v>
      </c>
      <c r="B62" s="69">
        <f>SUM(B11:B61)</f>
        <v>4923.5599999999995</v>
      </c>
      <c r="C62" s="76"/>
      <c r="D62" s="166"/>
      <c r="E62" s="166"/>
      <c r="F62" s="31"/>
    </row>
    <row r="63" spans="1:7" ht="14.15" customHeight="1" x14ac:dyDescent="0.25">
      <c r="A63" s="138"/>
      <c r="B63" s="24"/>
      <c r="C63" s="17"/>
      <c r="D63" s="17"/>
      <c r="E63" s="17"/>
      <c r="F63" s="21"/>
    </row>
    <row r="64" spans="1:7" ht="13" x14ac:dyDescent="0.3">
      <c r="A64" s="139" t="s">
        <v>103</v>
      </c>
      <c r="B64" s="17"/>
      <c r="C64" s="17"/>
      <c r="D64" s="17"/>
      <c r="E64" s="17"/>
      <c r="F64" s="21"/>
    </row>
    <row r="65" spans="1:6" ht="12.65" customHeight="1" x14ac:dyDescent="0.25">
      <c r="A65" s="140" t="s">
        <v>82</v>
      </c>
      <c r="B65" s="17"/>
      <c r="C65" s="17"/>
      <c r="D65" s="17"/>
      <c r="E65" s="17"/>
      <c r="F65" s="21"/>
    </row>
    <row r="66" spans="1:6" ht="13" x14ac:dyDescent="0.3">
      <c r="A66" s="140" t="s">
        <v>30</v>
      </c>
      <c r="B66" s="22"/>
      <c r="C66" s="23"/>
      <c r="D66" s="23"/>
      <c r="E66" s="23"/>
      <c r="F66" s="24"/>
    </row>
    <row r="67" spans="1:6" x14ac:dyDescent="0.25">
      <c r="A67" s="141" t="s">
        <v>96</v>
      </c>
      <c r="B67" s="26"/>
      <c r="C67" s="24"/>
      <c r="D67" s="24"/>
      <c r="E67" s="24"/>
      <c r="F67" s="24"/>
    </row>
    <row r="68" spans="1:6" ht="12.75" customHeight="1" x14ac:dyDescent="0.25">
      <c r="A68" s="141" t="s">
        <v>97</v>
      </c>
      <c r="B68" s="33"/>
      <c r="C68" s="27"/>
      <c r="D68" s="27"/>
      <c r="E68" s="27"/>
      <c r="F68" s="27"/>
    </row>
    <row r="69" spans="1:6" x14ac:dyDescent="0.25">
      <c r="A69" s="138"/>
      <c r="B69" s="34"/>
      <c r="C69" s="17"/>
      <c r="D69" s="17"/>
      <c r="E69" s="17"/>
      <c r="F69" s="32"/>
    </row>
    <row r="70" spans="1:6" hidden="1" x14ac:dyDescent="0.25">
      <c r="A70" s="142"/>
      <c r="B70" s="17"/>
      <c r="C70" s="17"/>
      <c r="D70" s="17"/>
      <c r="E70" s="32"/>
    </row>
    <row r="71" spans="1:6" ht="12.75" hidden="1" customHeight="1" x14ac:dyDescent="0.25"/>
    <row r="72" spans="1:6" hidden="1" x14ac:dyDescent="0.25">
      <c r="A72" s="144"/>
      <c r="B72" s="35"/>
      <c r="C72" s="35"/>
      <c r="D72" s="35"/>
      <c r="E72" s="35"/>
      <c r="F72" s="21"/>
    </row>
    <row r="73" spans="1:6" hidden="1" x14ac:dyDescent="0.25">
      <c r="A73" s="144"/>
      <c r="B73" s="35"/>
      <c r="C73" s="35"/>
      <c r="D73" s="35"/>
      <c r="E73" s="35"/>
      <c r="F73" s="21"/>
    </row>
    <row r="74" spans="1:6" hidden="1" x14ac:dyDescent="0.25">
      <c r="A74" s="144"/>
      <c r="B74" s="35"/>
      <c r="C74" s="35"/>
      <c r="D74" s="35"/>
      <c r="E74" s="35"/>
      <c r="F74" s="21"/>
    </row>
    <row r="75" spans="1:6" hidden="1" x14ac:dyDescent="0.25">
      <c r="A75" s="144"/>
      <c r="B75" s="35"/>
      <c r="C75" s="35"/>
      <c r="D75" s="35"/>
      <c r="E75" s="35"/>
      <c r="F75" s="21"/>
    </row>
    <row r="76" spans="1:6" hidden="1" x14ac:dyDescent="0.25">
      <c r="A76" s="144"/>
      <c r="B76" s="35"/>
      <c r="C76" s="35"/>
      <c r="D76" s="35"/>
      <c r="E76" s="35"/>
      <c r="F76" s="21"/>
    </row>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mergeCells count="11">
    <mergeCell ref="B6:E6"/>
    <mergeCell ref="A1:E1"/>
    <mergeCell ref="B2:E2"/>
    <mergeCell ref="B3:E3"/>
    <mergeCell ref="B4:E4"/>
    <mergeCell ref="B5:E5"/>
    <mergeCell ref="B7:E7"/>
    <mergeCell ref="A8:E8"/>
    <mergeCell ref="A9:E9"/>
    <mergeCell ref="F58:G58"/>
    <mergeCell ref="D62:E62"/>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A36 A39:A42 A12:A28 A44:A60" xr:uid="{4113D4E8-67C6-47B5-98AC-528AFB603BC7}">
      <formula1>$B$4</formula1>
      <formula2>$B$5</formula2>
    </dataValidation>
    <dataValidation allowBlank="1" showInputMessage="1" showErrorMessage="1" prompt="Insert additional rows as needed:_x000a_- 'right click' on a row number (left of screen)_x000a_- select 'Insert' (this will insert a row above it)" sqref="A10" xr:uid="{ED99E795-D0C5-40DE-BA70-8E618018A5E6}"/>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61" xr:uid="{0D21D091-5135-46AA-A93E-B98C3B89EBC4}">
      <formula1>$B$4</formula1>
      <formula2>$B$5</formula2>
    </dataValidation>
  </dataValidations>
  <pageMargins left="0.7" right="0.7" top="0.75" bottom="0.75" header="0.3" footer="0.3"/>
  <pageSetup paperSize="8" orientation="landscape" r:id="rId1"/>
  <ignoredErrors>
    <ignoredError sqref="B27"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AFDE7A80-7B76-4153-B021-A50613BF1F5D}">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3D5F1E05-39D2-4027-ADA9-AAAF31C6505A}">
          <x14:formula1>
            <xm:f>'Summary and sign-off'!$A$27:$A$28</xm:f>
          </x14:formula1>
          <xm:sqref>B6:E6</xm:sqref>
        </x14:dataValidation>
        <x14:dataValidation type="decimal" operator="greaterThan" allowBlank="1" showInputMessage="1" showErrorMessage="1" error="This cell must contain a dollar figure" xr:uid="{096DEC03-738E-45EA-A42D-1F267D7485F4}">
          <x14:formula1>
            <xm:f>'Summary and sign-off'!$A$47</xm:f>
          </x14:formula1>
          <xm:sqref>B30:B36 B39:B42 B11:B28 B44:B61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A57CA-19A4-41CD-8FAA-6A332B468545}">
  <sheetPr>
    <tabColor theme="3" tint="0.39997558519241921"/>
  </sheetPr>
  <dimension ref="A1:J33"/>
  <sheetViews>
    <sheetView workbookViewId="0">
      <selection sqref="A1:E32"/>
    </sheetView>
  </sheetViews>
  <sheetFormatPr defaultColWidth="0" defaultRowHeight="12.5" customHeight="1"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6384" width="0" style="16" hidden="1"/>
  </cols>
  <sheetData>
    <row r="1" spans="1:6" ht="26.25" customHeight="1" x14ac:dyDescent="0.25">
      <c r="A1" s="163" t="s">
        <v>60</v>
      </c>
      <c r="B1" s="163"/>
      <c r="C1" s="163"/>
      <c r="D1" s="163"/>
      <c r="E1" s="163"/>
      <c r="F1" s="32"/>
    </row>
    <row r="2" spans="1:6" ht="21" customHeight="1" x14ac:dyDescent="0.25">
      <c r="A2" s="4" t="s">
        <v>3</v>
      </c>
      <c r="B2" s="173" t="str">
        <f>'Summary and sign-off'!B2:F2</f>
        <v>New Zealand Police</v>
      </c>
      <c r="C2" s="173"/>
      <c r="D2" s="173"/>
      <c r="E2" s="173"/>
      <c r="F2" s="32"/>
    </row>
    <row r="3" spans="1:6" ht="21" customHeight="1" x14ac:dyDescent="0.25">
      <c r="A3" s="4" t="s">
        <v>61</v>
      </c>
      <c r="B3" s="173" t="str">
        <f>'Summary and sign-off'!B3:F3</f>
        <v>Andrew Coster</v>
      </c>
      <c r="C3" s="173"/>
      <c r="D3" s="173"/>
      <c r="E3" s="173"/>
      <c r="F3" s="32"/>
    </row>
    <row r="4" spans="1:6" ht="21" customHeight="1" x14ac:dyDescent="0.25">
      <c r="A4" s="4" t="s">
        <v>62</v>
      </c>
      <c r="B4" s="173">
        <f>'Summary and sign-off'!B4:F4</f>
        <v>44743</v>
      </c>
      <c r="C4" s="173"/>
      <c r="D4" s="173"/>
      <c r="E4" s="173"/>
      <c r="F4" s="32"/>
    </row>
    <row r="5" spans="1:6" ht="21" customHeight="1" x14ac:dyDescent="0.25">
      <c r="A5" s="4" t="s">
        <v>63</v>
      </c>
      <c r="B5" s="173">
        <f>'Summary and sign-off'!B5:F5</f>
        <v>45107</v>
      </c>
      <c r="C5" s="173"/>
      <c r="D5" s="173"/>
      <c r="E5" s="173"/>
      <c r="F5" s="32"/>
    </row>
    <row r="6" spans="1:6" ht="21" customHeight="1" x14ac:dyDescent="0.25">
      <c r="A6" s="4" t="s">
        <v>64</v>
      </c>
      <c r="B6" s="161" t="s">
        <v>31</v>
      </c>
      <c r="C6" s="161"/>
      <c r="D6" s="161"/>
      <c r="E6" s="161"/>
      <c r="F6" s="32"/>
    </row>
    <row r="7" spans="1:6" ht="21" customHeight="1" x14ac:dyDescent="0.25">
      <c r="A7" s="4" t="s">
        <v>7</v>
      </c>
      <c r="B7" s="161" t="s">
        <v>34</v>
      </c>
      <c r="C7" s="161"/>
      <c r="D7" s="161"/>
      <c r="E7" s="161"/>
      <c r="F7" s="32"/>
    </row>
    <row r="8" spans="1:6" ht="35.25" customHeight="1" x14ac:dyDescent="0.35">
      <c r="A8" s="178" t="s">
        <v>88</v>
      </c>
      <c r="B8" s="178"/>
      <c r="C8" s="174"/>
      <c r="D8" s="174"/>
      <c r="E8" s="174"/>
      <c r="F8" s="36"/>
    </row>
    <row r="9" spans="1:6" ht="35.25" customHeight="1" x14ac:dyDescent="0.35">
      <c r="A9" s="179" t="s">
        <v>89</v>
      </c>
      <c r="B9" s="180"/>
      <c r="C9" s="180"/>
      <c r="D9" s="180"/>
      <c r="E9" s="180"/>
      <c r="F9" s="36"/>
    </row>
    <row r="10" spans="1:6" ht="27" customHeight="1" x14ac:dyDescent="0.25">
      <c r="A10" s="29" t="s">
        <v>90</v>
      </c>
      <c r="B10" s="29" t="s">
        <v>13</v>
      </c>
      <c r="C10" s="29" t="s">
        <v>91</v>
      </c>
      <c r="D10" s="29" t="s">
        <v>92</v>
      </c>
      <c r="E10" s="29" t="s">
        <v>72</v>
      </c>
      <c r="F10" s="20"/>
    </row>
    <row r="11" spans="1:6" s="62" customFormat="1" ht="12.5" hidden="1" customHeight="1" x14ac:dyDescent="0.25">
      <c r="A11" s="106"/>
      <c r="B11" s="103"/>
      <c r="C11" s="107"/>
      <c r="D11" s="107"/>
      <c r="E11" s="108"/>
      <c r="F11" s="2"/>
    </row>
    <row r="12" spans="1:6" s="62" customFormat="1" x14ac:dyDescent="0.25">
      <c r="A12" s="119" t="s">
        <v>246</v>
      </c>
      <c r="B12" s="120"/>
      <c r="C12" s="124"/>
      <c r="D12" s="124"/>
      <c r="E12" s="125"/>
      <c r="F12" s="2"/>
    </row>
    <row r="13" spans="1:6" s="62" customFormat="1" x14ac:dyDescent="0.25">
      <c r="A13" s="119"/>
      <c r="B13" s="120"/>
      <c r="C13" s="124"/>
      <c r="D13" s="124"/>
      <c r="E13" s="125"/>
      <c r="F13" s="2"/>
    </row>
    <row r="14" spans="1:6" s="62" customFormat="1" x14ac:dyDescent="0.25">
      <c r="A14" s="119"/>
      <c r="B14" s="120"/>
      <c r="C14" s="124"/>
      <c r="D14" s="124"/>
      <c r="E14" s="125"/>
      <c r="F14" s="2"/>
    </row>
    <row r="15" spans="1:6" s="62" customFormat="1" x14ac:dyDescent="0.25">
      <c r="A15" s="119"/>
      <c r="B15" s="120"/>
      <c r="C15" s="124"/>
      <c r="D15" s="124"/>
      <c r="E15" s="125"/>
      <c r="F15" s="2"/>
    </row>
    <row r="16" spans="1:6" s="62" customFormat="1" x14ac:dyDescent="0.25">
      <c r="A16" s="119"/>
      <c r="B16" s="120"/>
      <c r="C16" s="124"/>
      <c r="D16" s="124"/>
      <c r="E16" s="125"/>
      <c r="F16" s="2"/>
    </row>
    <row r="17" spans="1:6" s="62" customFormat="1" x14ac:dyDescent="0.25">
      <c r="A17" s="119"/>
      <c r="B17" s="120"/>
      <c r="C17" s="124"/>
      <c r="D17" s="124"/>
      <c r="E17" s="125"/>
      <c r="F17" s="2"/>
    </row>
    <row r="18" spans="1:6" s="62" customFormat="1" x14ac:dyDescent="0.25">
      <c r="A18" s="119"/>
      <c r="B18" s="120"/>
      <c r="C18" s="124"/>
      <c r="D18" s="124"/>
      <c r="E18" s="125"/>
      <c r="F18" s="2"/>
    </row>
    <row r="19" spans="1:6" s="62" customFormat="1" x14ac:dyDescent="0.25">
      <c r="A19" s="119"/>
      <c r="B19" s="120"/>
      <c r="C19" s="124"/>
      <c r="D19" s="124"/>
      <c r="E19" s="125"/>
      <c r="F19" s="2"/>
    </row>
    <row r="20" spans="1:6" s="62" customFormat="1" x14ac:dyDescent="0.25">
      <c r="A20" s="119"/>
      <c r="B20" s="120"/>
      <c r="C20" s="124"/>
      <c r="D20" s="124"/>
      <c r="E20" s="125"/>
      <c r="F20" s="2"/>
    </row>
    <row r="21" spans="1:6" s="62" customFormat="1" x14ac:dyDescent="0.25">
      <c r="A21" s="119"/>
      <c r="B21" s="120"/>
      <c r="C21" s="124"/>
      <c r="D21" s="124"/>
      <c r="E21" s="125"/>
      <c r="F21" s="2"/>
    </row>
    <row r="22" spans="1:6" s="62" customFormat="1" x14ac:dyDescent="0.25">
      <c r="A22" s="123"/>
      <c r="B22" s="120"/>
      <c r="C22" s="124"/>
      <c r="D22" s="124"/>
      <c r="E22" s="125"/>
      <c r="F22" s="2"/>
    </row>
    <row r="23" spans="1:6" s="62" customFormat="1" x14ac:dyDescent="0.25">
      <c r="A23" s="123"/>
      <c r="B23" s="120"/>
      <c r="C23" s="124"/>
      <c r="D23" s="124"/>
      <c r="E23" s="125"/>
      <c r="F23" s="2"/>
    </row>
    <row r="24" spans="1:6" s="62" customFormat="1" ht="11.25" hidden="1" customHeight="1" x14ac:dyDescent="0.25">
      <c r="A24" s="106"/>
      <c r="B24" s="103"/>
      <c r="C24" s="107"/>
      <c r="D24" s="107"/>
      <c r="E24" s="108"/>
      <c r="F24" s="2"/>
    </row>
    <row r="25" spans="1:6" ht="34.5" customHeight="1" x14ac:dyDescent="0.25">
      <c r="A25" s="63" t="s">
        <v>93</v>
      </c>
      <c r="B25" s="69">
        <f>SUM(B11:B24)</f>
        <v>0</v>
      </c>
      <c r="C25" s="76"/>
      <c r="D25" s="166"/>
      <c r="E25" s="166"/>
      <c r="F25" s="2"/>
    </row>
    <row r="26" spans="1:6" ht="13" x14ac:dyDescent="0.3">
      <c r="A26" s="18"/>
      <c r="B26" s="17"/>
      <c r="C26" s="17"/>
      <c r="D26" s="17"/>
      <c r="E26" s="17"/>
      <c r="F26" s="32"/>
    </row>
    <row r="27" spans="1:6" ht="13" x14ac:dyDescent="0.3">
      <c r="A27" s="18" t="s">
        <v>24</v>
      </c>
      <c r="B27" s="19"/>
      <c r="C27" s="24"/>
      <c r="D27" s="17"/>
      <c r="E27" s="17"/>
      <c r="F27" s="32"/>
    </row>
    <row r="28" spans="1:6" ht="12.75" customHeight="1" x14ac:dyDescent="0.25">
      <c r="A28" s="20" t="s">
        <v>94</v>
      </c>
      <c r="B28" s="20"/>
      <c r="C28" s="20"/>
      <c r="D28" s="20"/>
      <c r="E28" s="20"/>
      <c r="F28" s="32"/>
    </row>
    <row r="29" spans="1:6" x14ac:dyDescent="0.25">
      <c r="A29" s="20" t="s">
        <v>95</v>
      </c>
      <c r="B29" s="25"/>
      <c r="C29" s="37"/>
      <c r="D29" s="38"/>
      <c r="E29" s="38"/>
      <c r="F29" s="32"/>
    </row>
    <row r="30" spans="1:6" ht="13" x14ac:dyDescent="0.3">
      <c r="A30" s="20" t="s">
        <v>30</v>
      </c>
      <c r="B30" s="22"/>
      <c r="C30" s="23"/>
      <c r="D30" s="23"/>
      <c r="E30" s="23"/>
      <c r="F30" s="24"/>
    </row>
    <row r="31" spans="1:6" x14ac:dyDescent="0.25">
      <c r="A31" s="25" t="s">
        <v>96</v>
      </c>
      <c r="B31" s="25"/>
      <c r="C31" s="37"/>
      <c r="D31" s="37"/>
      <c r="E31" s="37"/>
      <c r="F31" s="32"/>
    </row>
    <row r="32" spans="1:6" ht="12.75" customHeight="1" x14ac:dyDescent="0.25">
      <c r="A32" s="25" t="s">
        <v>97</v>
      </c>
      <c r="B32" s="25"/>
      <c r="C32" s="39"/>
      <c r="D32" s="39"/>
      <c r="E32" s="27"/>
      <c r="F32" s="32"/>
    </row>
    <row r="33" spans="1:6" x14ac:dyDescent="0.25">
      <c r="A33" s="17"/>
      <c r="B33" s="17"/>
      <c r="C33" s="17"/>
      <c r="D33" s="17"/>
      <c r="E33" s="17"/>
      <c r="F33" s="32"/>
    </row>
  </sheetData>
  <mergeCells count="10">
    <mergeCell ref="B7:E7"/>
    <mergeCell ref="A8:E8"/>
    <mergeCell ref="A9:E9"/>
    <mergeCell ref="D25:E25"/>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03C8D7E0-9D52-4FBC-929E-ADBB7824505B}">
      <formula1>$B$4</formula1>
      <formula2>$B$5</formula2>
    </dataValidation>
    <dataValidation allowBlank="1" showInputMessage="1" showErrorMessage="1" prompt="Insert additional rows as needed:_x000a_- 'right click' on a row number (left of screen)_x000a_- select 'Insert' (this will insert a row above it)" sqref="A10" xr:uid="{52D88E1C-78DF-4E07-B066-EF1915D695A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8C1EF327-9246-4C4E-810A-20526B775EF7}">
      <formula1>$B$4</formula1>
      <formula2>$B$5</formula2>
    </dataValidation>
  </dataValidations>
  <pageMargins left="0.7" right="0.7" top="0.75" bottom="0.75" header="0.3" footer="0.3"/>
  <pageSetup paperSize="8" orientation="landscape" r:id="rId1"/>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32B3C799-705F-44E4-A2C5-AB77DAD0FBBF}">
          <x14:formula1>
            <xm:f>'Summary and sign-off'!$A$47</xm:f>
          </x14:formula1>
          <xm:sqref>B11:B24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E5D3745A-1AD9-4BC6-98BF-B8FBC883CFEB}">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F6A5BD71-FC5D-4E9D-86E4-105412710691}">
          <x14:formula1>
            <xm:f>'Summary and sign-off'!$A$27:$A$28</xm:f>
          </x14:formula1>
          <xm:sqref>B6:E6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 and sign-off</vt:lpstr>
      <vt:lpstr>Travel</vt:lpstr>
      <vt:lpstr>All other expenses</vt:lpstr>
      <vt:lpstr>Hospitality</vt:lpstr>
      <vt:lpstr>'All other expenses'!Print_Area</vt:lpstr>
      <vt:lpstr>Hospitality!Print_Area</vt:lpstr>
      <vt:lpstr>'Summary and sign-off'!Print_Area</vt:lpstr>
      <vt:lpstr>Travel!Print_Area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cp:revision/>
  <cp:lastPrinted>2023-07-31T00:23:40Z</cp:lastPrinted>
  <dcterms:created xsi:type="dcterms:W3CDTF">2010-10-17T20:59:02Z</dcterms:created>
  <dcterms:modified xsi:type="dcterms:W3CDTF">2023-07-31T00:32:26Z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