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S:\PNHQ - 445\Assurance Group\ETH Ethics\Commissioner expenses\2020-21\"/>
    </mc:Choice>
  </mc:AlternateContent>
  <xr:revisionPtr revIDLastSave="0" documentId="8_{4DAFF166-C85F-47F0-9ADE-874FFD0DC428}" xr6:coauthVersionLast="45" xr6:coauthVersionMax="45" xr10:uidLastSave="{00000000-0000-0000-0000-000000000000}"/>
  <bookViews>
    <workbookView xWindow="-110" yWindow="-110" windowWidth="19420" windowHeight="10420" activeTab="3" xr2:uid="{00000000-000D-0000-FFFF-FFFF00000000}"/>
  </bookViews>
  <sheets>
    <sheet name="Summary and sign-off" sheetId="13" r:id="rId1"/>
    <sheet name="Travel" sheetId="1" r:id="rId2"/>
    <sheet name="Hospitality" sheetId="2" r:id="rId3"/>
    <sheet name="All other expenses" sheetId="3" r:id="rId4"/>
  </sheets>
  <definedNames>
    <definedName name="_xlnm.Print_Area" localSheetId="3">'All other expenses'!$A$1:$E$48</definedName>
    <definedName name="_xlnm.Print_Area" localSheetId="2">Hospitality!$A$1:$E$25</definedName>
    <definedName name="_xlnm.Print_Area" localSheetId="0">'Summary and sign-off'!$A$1:$F$17</definedName>
    <definedName name="_xlnm.Print_Area" localSheetId="1">Travel!$A$1:$E$174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8" i="3" l="1"/>
  <c r="C49" i="3" l="1"/>
  <c r="C25" i="2"/>
  <c r="C158" i="1"/>
  <c r="C172" i="1"/>
  <c r="C22" i="1"/>
  <c r="B6" i="13" l="1"/>
  <c r="E60" i="13"/>
  <c r="C60" i="13"/>
  <c r="B60" i="13" l="1"/>
  <c r="B59" i="13"/>
  <c r="D59" i="13"/>
  <c r="B58" i="13"/>
  <c r="D58" i="13"/>
  <c r="D57" i="13"/>
  <c r="B57" i="13"/>
  <c r="D56" i="13"/>
  <c r="B56" i="13"/>
  <c r="D55" i="13"/>
  <c r="B55" i="13"/>
  <c r="B2" i="3"/>
  <c r="B3" i="3"/>
  <c r="B2" i="2"/>
  <c r="B3" i="2"/>
  <c r="B2" i="1"/>
  <c r="B3" i="1"/>
  <c r="F58" i="13" l="1"/>
  <c r="D25" i="2" s="1"/>
  <c r="F60" i="13"/>
  <c r="F59" i="13"/>
  <c r="D49" i="3" s="1"/>
  <c r="F57" i="13"/>
  <c r="D172" i="1" s="1"/>
  <c r="F56" i="13"/>
  <c r="D158" i="1" s="1"/>
  <c r="F55" i="13"/>
  <c r="D22" i="1" s="1"/>
  <c r="C13" i="13"/>
  <c r="C12" i="13"/>
  <c r="C11" i="13"/>
  <c r="C16" i="13" l="1"/>
  <c r="C17" i="13"/>
  <c r="B5" i="3" l="1"/>
  <c r="B4" i="3"/>
  <c r="B5" i="2"/>
  <c r="B4" i="2"/>
  <c r="B5" i="1"/>
  <c r="B4" i="1"/>
  <c r="C15" i="13" l="1"/>
  <c r="F12" i="13" l="1"/>
  <c r="F11" i="13"/>
  <c r="F13" i="13" l="1"/>
  <c r="B172" i="1"/>
  <c r="B17" i="13" s="1"/>
  <c r="B158" i="1"/>
  <c r="B16" i="13" s="1"/>
  <c r="B22" i="1"/>
  <c r="B15" i="13" s="1"/>
  <c r="B49" i="3" l="1"/>
  <c r="B13" i="13" s="1"/>
  <c r="B25" i="2"/>
  <c r="B12" i="13" s="1"/>
  <c r="B11" i="13" l="1"/>
  <c r="B1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6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<sst xmlns="http://schemas.openxmlformats.org/spreadsheetml/2006/main" count="454" uniqueCount="241">
  <si>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</si>
  <si>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</si>
  <si>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</si>
  <si>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</si>
  <si>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</si>
  <si>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</si>
  <si>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</si>
  <si>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</si>
  <si>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</si>
  <si>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</si>
  <si>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</si>
  <si>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</si>
  <si>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</si>
  <si>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</si>
  <si>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</si>
  <si>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</si>
  <si>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</si>
  <si>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</si>
  <si>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</si>
  <si>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</si>
  <si>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</si>
  <si>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</si>
  <si>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</si>
  <si>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</si>
  <si>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</si>
  <si>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</si>
  <si>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</si>
  <si>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</si>
  <si>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</si>
  <si>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</si>
  <si>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</si>
  <si>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</si>
  <si>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</si>
  <si>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</si>
  <si>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</si>
  <si>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</si>
  <si>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</si>
  <si>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</si>
  <si>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</si>
  <si>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</si>
  <si>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</si>
  <si>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</si>
  <si>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</si>
  <si>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</si>
  <si>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</si>
  <si>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</si>
  <si>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</si>
  <si>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</si>
  <si>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</si>
  <si>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</si>
  <si>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</si>
  <si>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</si>
  <si>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</si>
  <si>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</si>
  <si>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</si>
  <si>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</si>
  <si>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</si>
  <si>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</si>
  <si>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</si>
  <si>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</si>
  <si>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</si>
  <si>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</si>
  <si>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</si>
  <si>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</si>
  <si>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</si>
  <si>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</si>
  <si>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</si>
  <si>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</si>
  <si>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</si>
  <si>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</si>
  <si>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</si>
  <si>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</si>
  <si>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</si>
  <si>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</si>
  <si>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</si>
  <si>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</si>
  <si>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</si>
  <si>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</si>
  <si>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</si>
  <si>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</si>
  <si>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</si>
  <si>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</si>
  <si>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</si>
  <si>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</si>
  <si>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</si>
  <si>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</si>
  <si>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</si>
  <si>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</si>
  <si>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</si>
  <si>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</si>
  <si>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</si>
  <si>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</si>
  <si>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</si>
  <si>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</si>
  <si>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</si>
  <si>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</si>
  <si>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</si>
  <si>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</si>
  <si>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</si>
  <si>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</si>
  <si>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</si>
  <si>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</si>
  <si>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</si>
  <si>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</si>
  <si>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Type here who else has approved this disclosure</t>
  </si>
  <si>
    <t>New Zealand Police</t>
  </si>
  <si>
    <t>Andrew Coster</t>
  </si>
  <si>
    <t>Parking</t>
  </si>
  <si>
    <t>Wellington Airport Parking - Canterbury District visit</t>
  </si>
  <si>
    <t>Wellington Parking - meeting with Police Association</t>
  </si>
  <si>
    <t>Parking - CIB Leader's Conference</t>
  </si>
  <si>
    <t xml:space="preserve">Parking </t>
  </si>
  <si>
    <t>Food</t>
  </si>
  <si>
    <t>Lunch</t>
  </si>
  <si>
    <t>Diplomatic passport</t>
  </si>
  <si>
    <t>Acknowledgement dinner for staff</t>
  </si>
  <si>
    <t>Department of Internal Affairs</t>
  </si>
  <si>
    <t xml:space="preserve">Gift </t>
  </si>
  <si>
    <t xml:space="preserve">Car parking </t>
  </si>
  <si>
    <t>Area Commander conference - Lunch</t>
  </si>
  <si>
    <t>AGM for Māori Council - Lunch</t>
  </si>
  <si>
    <t>Wellington</t>
  </si>
  <si>
    <t>Christchurch</t>
  </si>
  <si>
    <t>Auckland</t>
  </si>
  <si>
    <t>Rotorua</t>
  </si>
  <si>
    <t>Napier</t>
  </si>
  <si>
    <t>Dunedin</t>
  </si>
  <si>
    <t>Parking charge, Warren Young IPCA Farewell</t>
  </si>
  <si>
    <t>Petrol - District Visit Northland</t>
  </si>
  <si>
    <t>Breakfast - District Visit Northland</t>
  </si>
  <si>
    <t>Petrol</t>
  </si>
  <si>
    <t>Paihia</t>
  </si>
  <si>
    <t>Subscription</t>
  </si>
  <si>
    <t>Zoom subscription (AUD 209.90 +5.65 FX fee)</t>
  </si>
  <si>
    <t>San Jose, CA, USA</t>
  </si>
  <si>
    <t>Hastings</t>
  </si>
  <si>
    <t>Opotiki</t>
  </si>
  <si>
    <t>Afternoon tea for staff at Huntley Station</t>
  </si>
  <si>
    <t>Taupiri</t>
  </si>
  <si>
    <t>Nil to disclose</t>
  </si>
  <si>
    <t>Parking for Audit and Risk Committee dinner</t>
  </si>
  <si>
    <t>Parking - Christchurch visit for sentencing</t>
  </si>
  <si>
    <t>Gift basket</t>
  </si>
  <si>
    <t>Speaking at New Zealand Police Association conference, parking</t>
  </si>
  <si>
    <t xml:space="preserve">Flowers for bereavement </t>
  </si>
  <si>
    <t>Bay of Plenty District visit - Breakfast with District Commander</t>
  </si>
  <si>
    <t>Eastern District Visit  - Lunch (2 pax)</t>
  </si>
  <si>
    <t>Eastern District Visit  - Food</t>
  </si>
  <si>
    <t>Northland Powhiri visit - Breakfast (2 pax)</t>
  </si>
  <si>
    <t>Northland District Visit - Lunch</t>
  </si>
  <si>
    <t xml:space="preserve">Northland District Visit - Breakfast </t>
  </si>
  <si>
    <t xml:space="preserve">Northland District Visit - Dinner </t>
  </si>
  <si>
    <t>Waitemāta District visit - Breakfast</t>
  </si>
  <si>
    <t>Eastern District visit - Breakfast</t>
  </si>
  <si>
    <t>Eastern District visit - Food/beverage</t>
  </si>
  <si>
    <t>Counties Manukau visit - Refreshment</t>
  </si>
  <si>
    <t>Tasman District visit - Food</t>
  </si>
  <si>
    <t>Nelson</t>
  </si>
  <si>
    <t>Wellington Airport Parking - Tasman District visit</t>
  </si>
  <si>
    <t>Airfare</t>
  </si>
  <si>
    <t>Fee</t>
  </si>
  <si>
    <t>Accomodation</t>
  </si>
  <si>
    <t>Wellington - Nelson - Wellington</t>
  </si>
  <si>
    <t>Wellington - Christchurch - Wellington</t>
  </si>
  <si>
    <t>Wellington - Hamilton - Wellington</t>
  </si>
  <si>
    <t>Wellington - Auckland - Wellington</t>
  </si>
  <si>
    <t>Wellington - Napier/Hastings - Wellington</t>
  </si>
  <si>
    <t>8-9 July 2020</t>
  </si>
  <si>
    <t>5-7 August 2020</t>
  </si>
  <si>
    <t>20-21 August 2020</t>
  </si>
  <si>
    <t>Wellington - Auckland - Welllington</t>
  </si>
  <si>
    <t>Wellington - Dunedin - Welllington</t>
  </si>
  <si>
    <t>12-13 October 2020</t>
  </si>
  <si>
    <t>19-20 October 2020</t>
  </si>
  <si>
    <t>Wellington - Rotorua - Wellington</t>
  </si>
  <si>
    <t>29-30 October 2020</t>
  </si>
  <si>
    <t>Vehicle</t>
  </si>
  <si>
    <t>3-4 November 2020</t>
  </si>
  <si>
    <t>19-21 November 2020</t>
  </si>
  <si>
    <t>Fee - cancellation</t>
  </si>
  <si>
    <t>2-6 February 2021</t>
  </si>
  <si>
    <t>Waitangi Day celebrations</t>
  </si>
  <si>
    <t>Wellington - Kerikeri - Wellington</t>
  </si>
  <si>
    <t xml:space="preserve">Fee </t>
  </si>
  <si>
    <t>Wellington - New Plymouth - Wellington</t>
  </si>
  <si>
    <t>2-3 June 2021</t>
  </si>
  <si>
    <t>13-14 May 2021</t>
  </si>
  <si>
    <t>15-16 April 2021</t>
  </si>
  <si>
    <t>8-11 April 2021</t>
  </si>
  <si>
    <t>15-16 March 2021</t>
  </si>
  <si>
    <t>14-17 September 2020</t>
  </si>
  <si>
    <t>15-16 June 2021</t>
  </si>
  <si>
    <t>29-30 June 2021</t>
  </si>
  <si>
    <t>Canterbury District visit</t>
  </si>
  <si>
    <t>Auckland District visit</t>
  </si>
  <si>
    <t>Eastern District visit</t>
  </si>
  <si>
    <t>Bay of Plenty District visit</t>
  </si>
  <si>
    <t>AGM for Māori Council</t>
  </si>
  <si>
    <t>Area Commander conference</t>
  </si>
  <si>
    <t>Funeral for Constable Hunt</t>
  </si>
  <si>
    <t>Tasman District visit</t>
  </si>
  <si>
    <t>Auckland Airport - Constable Hunt funeral - Refreshment</t>
  </si>
  <si>
    <t>Partnership announcement with Tainui Iwi</t>
  </si>
  <si>
    <t>Christchurch - court case</t>
  </si>
  <si>
    <t>Ethnic and Pacific Forums</t>
  </si>
  <si>
    <t>Southland District visit</t>
  </si>
  <si>
    <t>Waitemāta and Northland District visits</t>
  </si>
  <si>
    <t>Māori and Pacific and Ethnic Focus Forums</t>
  </si>
  <si>
    <t>Funeral for Detective Inspector</t>
  </si>
  <si>
    <t>National Memorial Service for Canterbury Earthquake and Canterbuty District visit</t>
  </si>
  <si>
    <t>Canterbury vist with Minister</t>
  </si>
  <si>
    <t>Te Pae Oranga Taranaki launch</t>
  </si>
  <si>
    <t>National Remembrance Service - 2nd Anniversary of Christchurch Attack</t>
  </si>
  <si>
    <t>Counties Manukau District visit with Minister</t>
  </si>
  <si>
    <t>Media - announcement of Understanding Policing Delivery</t>
  </si>
  <si>
    <t>Northland District visit; Blessing of SS Ventnor</t>
  </si>
  <si>
    <t>Waikato District Visit</t>
  </si>
  <si>
    <t>Mt Roskill Police Base opening with Minister</t>
  </si>
  <si>
    <t>Waitemāta District visit</t>
  </si>
  <si>
    <t>Hamilton with the Minister, Northland District visit</t>
  </si>
  <si>
    <t xml:space="preserve">Counter terrorism hui in Christchurch </t>
  </si>
  <si>
    <t>Memorial plaque unveiling for Constable Hunt</t>
  </si>
  <si>
    <t>Christchurch visit - court case - Food</t>
  </si>
  <si>
    <t>Taxi</t>
  </si>
  <si>
    <t>Langham Hotel Area to Newton, Auckland</t>
  </si>
  <si>
    <t>Molesworth St to Airport, Wellington</t>
  </si>
  <si>
    <t>Airport to Karori, Wellington</t>
  </si>
  <si>
    <t>Lambton Quay to Manners area, Wellington</t>
  </si>
  <si>
    <t>Manners area to Moleworth St, Wellington</t>
  </si>
  <si>
    <t>Wellington - Hamilton -(land transport to Auckland) - Wellington</t>
  </si>
  <si>
    <t>Waitemāta and Northland District visits - to airport</t>
  </si>
  <si>
    <t>Waitemāta and Northland District visits - from airport</t>
  </si>
  <si>
    <t>Between meetings</t>
  </si>
  <si>
    <t>Return from meeting</t>
  </si>
  <si>
    <t>Northland District visit; Blessing of SS Ventnor - to airport</t>
  </si>
  <si>
    <t>Wellington - Napier/Hastings - (land transport to Gisborne) - Wellington</t>
  </si>
  <si>
    <t>Wellington - Hamilton = (land transport to Auckland) - Kerikeri -  Wellington</t>
  </si>
  <si>
    <t>Wellington - Auckland - (land transport to Whangarei) - Welllington</t>
  </si>
  <si>
    <t>Wellington - Rotorua - Auckland - Wellington</t>
  </si>
  <si>
    <t>Wellington - Hokitika - (land transport to Nelson) - Wellington</t>
  </si>
  <si>
    <t>Gift and hospitality items reviewed and approved by Chair of indepenent Assurance and Risk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</si>
</sst>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quot;$&quot;* #,##0.00_);_(&quot;$&quot;* \(#,##0.00\);_(&quot;$&quot;* &quot;-&quot;??_);_(@_)"/>
    <numFmt numFmtId="166" formatCode="[$-1409]d\ mmmm\ yyyy;@"/>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sz val="9"/>
      <color indexed="81"/>
      <name val="Tahoma"/>
      <family val="2"/>
    </font>
    <font>
      <b/>
      <sz val="10"/>
      <color theme="1" tint="0.499984740745262"/>
      <name val="Arial"/>
      <family val="2"/>
    </font>
    <font>
      <sz val="10"/>
      <color theme="1" tint="0.499984740745262"/>
      <name val="Arial"/>
      <family val="2"/>
    </font>
    <font>
      <b/>
      <sz val="10"/>
      <color rgb="FFFFC000"/>
      <name val="Arial"/>
      <family val="2"/>
    </font>
    <font>
      <sz val="12"/>
      <color theme="0" tint="-0.499984740745262"/>
      <name val="Arial"/>
      <family val="2"/>
    </font>
    <font>
      <sz val="8"/>
      <color rgb="FF000000"/>
      <name val="Verdana"/>
      <family val="34"/>
      <charset val="1"/>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9FF99"/>
        <bgColor indexed="64"/>
      </patternFill>
    </fill>
    <fill>
      <patternFill patternType="solid">
        <fgColor rgb="FFCCFFCC"/>
        <bgColor indexed="64"/>
      </patternFill>
    </fill>
    <fill>
      <patternFill patternType="solid">
        <fgColor theme="3" tint="0.59999389629810485"/>
        <bgColor indexed="64"/>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2">
    <xf numFmtId="0" fontId="0" fillId="0" borderId="0"/>
    <xf numFmtId="165" fontId="18" fillId="0" borderId="0" applyFont="0" applyFill="0" applyBorder="0" applyAlignment="0" applyProtection="0"/>
  </cellStyleXfs>
  <cellXfs count="17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13"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3" fillId="0" borderId="0" xfId="0" applyFont="1" applyFill="1" applyBorder="1" applyAlignment="1" applyProtection="1">
      <alignment vertical="center" wrapText="1" readingOrder="1"/>
    </xf>
    <xf numFmtId="0" fontId="12" fillId="0" borderId="0" xfId="0" applyFont="1" applyFill="1" applyBorder="1" applyAlignment="1" applyProtection="1">
      <alignment vertical="center" wrapText="1" readingOrder="1"/>
    </xf>
    <xf numFmtId="0" fontId="16" fillId="0" borderId="0" xfId="0" applyFont="1" applyFill="1" applyBorder="1" applyAlignment="1" applyProtection="1">
      <alignment vertical="center" wrapText="1" readingOrder="1"/>
    </xf>
    <xf numFmtId="0" fontId="16" fillId="0" borderId="3" xfId="0" applyFont="1" applyFill="1" applyBorder="1" applyAlignment="1" applyProtection="1">
      <alignment vertical="center" wrapText="1" readingOrder="1"/>
    </xf>
    <xf numFmtId="0" fontId="2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9" fillId="0" borderId="0" xfId="0" applyFont="1" applyBorder="1" applyAlignment="1" applyProtection="1">
      <alignment vertical="center" wrapText="1" readingOrder="1"/>
    </xf>
    <xf numFmtId="0" fontId="15"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1"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1" fontId="16" fillId="0" borderId="5" xfId="0" applyNumberFormat="1" applyFont="1" applyFill="1" applyBorder="1" applyAlignment="1" applyProtection="1">
      <alignment horizontal="center" vertical="center" wrapText="1"/>
    </xf>
    <xf numFmtId="0" fontId="10" fillId="0" borderId="0" xfId="0" applyFont="1" applyFill="1" applyBorder="1" applyAlignment="1" applyProtection="1">
      <alignment vertical="center"/>
    </xf>
    <xf numFmtId="1" fontId="12" fillId="0" borderId="0" xfId="0" applyNumberFormat="1" applyFont="1" applyFill="1" applyBorder="1" applyAlignment="1" applyProtection="1">
      <alignment horizontal="center" vertical="center" wrapText="1"/>
    </xf>
    <xf numFmtId="165" fontId="12" fillId="0" borderId="0" xfId="1" applyFont="1" applyFill="1" applyBorder="1" applyAlignment="1" applyProtection="1">
      <alignment vertical="center" wrapText="1" readingOrder="1"/>
    </xf>
    <xf numFmtId="0" fontId="10"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4" fillId="3" borderId="0" xfId="0" applyFont="1" applyFill="1" applyBorder="1" applyAlignment="1" applyProtection="1">
      <alignment vertical="center" readingOrder="1"/>
    </xf>
    <xf numFmtId="164" fontId="0" fillId="0" borderId="0" xfId="0" applyNumberFormat="1" applyBorder="1" applyAlignment="1" applyProtection="1">
      <alignment wrapText="1"/>
    </xf>
    <xf numFmtId="164" fontId="14" fillId="3" borderId="0" xfId="0" applyNumberFormat="1" applyFont="1" applyFill="1" applyBorder="1" applyAlignment="1" applyProtection="1">
      <alignment vertical="center"/>
    </xf>
    <xf numFmtId="164" fontId="16" fillId="0" borderId="4" xfId="1" applyNumberFormat="1" applyFont="1" applyFill="1" applyBorder="1" applyAlignment="1" applyProtection="1">
      <alignment vertical="center" wrapText="1" readingOrder="1"/>
    </xf>
    <xf numFmtId="164" fontId="16" fillId="0" borderId="0" xfId="1" applyNumberFormat="1" applyFont="1" applyFill="1" applyBorder="1" applyAlignment="1" applyProtection="1">
      <alignment vertical="center" wrapText="1" readingOrder="1"/>
    </xf>
    <xf numFmtId="164" fontId="21" fillId="0" borderId="4" xfId="1" applyNumberFormat="1" applyFont="1" applyFill="1" applyBorder="1" applyAlignment="1" applyProtection="1">
      <alignment vertical="center" wrapText="1" readingOrder="1"/>
    </xf>
    <xf numFmtId="164" fontId="14"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0" fillId="0" borderId="5" xfId="1" applyNumberFormat="1" applyFont="1" applyFill="1" applyBorder="1" applyAlignment="1" applyProtection="1">
      <alignment horizontal="center" vertical="center" wrapText="1" readingOrder="1"/>
    </xf>
    <xf numFmtId="0" fontId="10" fillId="0" borderId="0" xfId="1" applyNumberFormat="1" applyFont="1" applyFill="1" applyBorder="1" applyAlignment="1" applyProtection="1">
      <alignment horizontal="center" vertical="center" wrapText="1" readingOrder="1"/>
    </xf>
    <xf numFmtId="0" fontId="22" fillId="0" borderId="5" xfId="1" applyNumberFormat="1" applyFont="1" applyFill="1" applyBorder="1" applyAlignment="1" applyProtection="1">
      <alignment horizontal="center" vertical="center" wrapText="1" readingOrder="1"/>
    </xf>
    <xf numFmtId="0" fontId="23" fillId="3" borderId="0" xfId="0" applyFont="1" applyFill="1" applyBorder="1" applyAlignment="1" applyProtection="1">
      <alignment horizontal="center" vertical="center" readingOrder="1"/>
    </xf>
    <xf numFmtId="164" fontId="15"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3" fillId="3" borderId="0" xfId="0" applyFont="1" applyFill="1" applyBorder="1" applyAlignment="1" applyProtection="1">
      <alignment vertical="center" wrapText="1" readingOrder="1"/>
    </xf>
    <xf numFmtId="165" fontId="13" fillId="3" borderId="0" xfId="1" applyFont="1" applyFill="1" applyBorder="1" applyAlignment="1" applyProtection="1">
      <alignment horizontal="center" vertical="center" wrapText="1" readingOrder="1"/>
    </xf>
    <xf numFmtId="165" fontId="13" fillId="0" borderId="0" xfId="1" applyFont="1" applyFill="1" applyBorder="1" applyAlignment="1" applyProtection="1">
      <alignment horizontal="center" vertical="center" wrapText="1" readingOrder="1"/>
    </xf>
    <xf numFmtId="0" fontId="13" fillId="7" borderId="0" xfId="0" applyFont="1" applyFill="1" applyBorder="1" applyAlignment="1" applyProtection="1">
      <alignment vertical="center" wrapText="1" readingOrder="1"/>
    </xf>
    <xf numFmtId="165" fontId="13" fillId="7" borderId="0" xfId="1" applyFont="1" applyFill="1" applyBorder="1" applyAlignment="1" applyProtection="1">
      <alignment horizontal="center" vertical="center" wrapText="1" readingOrder="1"/>
    </xf>
    <xf numFmtId="0" fontId="15" fillId="0" borderId="0" xfId="0" applyFont="1" applyFill="1" applyBorder="1" applyAlignment="1" applyProtection="1">
      <alignment wrapText="1"/>
    </xf>
    <xf numFmtId="0" fontId="11" fillId="0" borderId="0" xfId="0" applyFont="1" applyProtection="1"/>
    <xf numFmtId="164" fontId="10" fillId="8" borderId="4" xfId="0" applyNumberFormat="1" applyFont="1" applyFill="1" applyBorder="1" applyAlignment="1" applyProtection="1">
      <alignment vertical="center" wrapText="1"/>
      <protection locked="0"/>
    </xf>
    <xf numFmtId="0" fontId="10" fillId="8" borderId="4" xfId="0" applyFont="1" applyFill="1" applyBorder="1" applyAlignment="1" applyProtection="1">
      <alignment vertical="center" wrapText="1"/>
      <protection locked="0"/>
    </xf>
    <xf numFmtId="0" fontId="10" fillId="8" borderId="5" xfId="0" applyFont="1" applyFill="1" applyBorder="1" applyAlignment="1" applyProtection="1">
      <alignment vertical="center" wrapText="1"/>
      <protection locked="0"/>
    </xf>
    <xf numFmtId="166" fontId="10" fillId="8" borderId="3" xfId="0" applyNumberFormat="1" applyFont="1" applyFill="1" applyBorder="1" applyAlignment="1" applyProtection="1">
      <alignment vertical="center" wrapText="1"/>
      <protection locked="0"/>
    </xf>
    <xf numFmtId="0" fontId="0" fillId="8" borderId="4" xfId="0" applyFont="1" applyFill="1" applyBorder="1" applyAlignment="1" applyProtection="1">
      <alignment vertical="center" wrapText="1"/>
      <protection locked="0"/>
    </xf>
    <xf numFmtId="0" fontId="0" fillId="8" borderId="5" xfId="0" applyFont="1" applyFill="1" applyBorder="1" applyAlignment="1" applyProtection="1">
      <alignment vertical="center" wrapText="1"/>
      <protection locked="0"/>
    </xf>
    <xf numFmtId="164" fontId="10" fillId="8" borderId="8" xfId="0" applyNumberFormat="1" applyFont="1" applyFill="1" applyBorder="1" applyAlignment="1" applyProtection="1">
      <alignment vertical="center" wrapText="1"/>
      <protection locked="0"/>
    </xf>
    <xf numFmtId="0" fontId="10" fillId="8" borderId="8" xfId="0" applyFont="1" applyFill="1" applyBorder="1" applyAlignment="1" applyProtection="1">
      <alignment vertical="center" wrapText="1"/>
      <protection locked="0"/>
    </xf>
    <xf numFmtId="0" fontId="10" fillId="8" borderId="9" xfId="0" applyFont="1" applyFill="1" applyBorder="1" applyAlignment="1" applyProtection="1">
      <alignment vertical="center" wrapText="1"/>
      <protection locked="0"/>
    </xf>
    <xf numFmtId="164" fontId="10" fillId="3" borderId="4" xfId="0" applyNumberFormat="1"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5" fillId="3" borderId="0" xfId="0" applyFont="1" applyFill="1" applyBorder="1" applyAlignment="1" applyProtection="1">
      <alignment horizontal="left" vertical="center" wrapText="1"/>
    </xf>
    <xf numFmtId="166" fontId="10" fillId="9" borderId="3" xfId="0" applyNumberFormat="1" applyFont="1" applyFill="1" applyBorder="1" applyAlignment="1" applyProtection="1">
      <alignment vertical="center"/>
      <protection locked="0"/>
    </xf>
    <xf numFmtId="164" fontId="10" fillId="9" borderId="4" xfId="0" applyNumberFormat="1" applyFont="1" applyFill="1" applyBorder="1" applyAlignment="1" applyProtection="1">
      <alignment vertical="center" wrapText="1"/>
      <protection locked="0"/>
    </xf>
    <xf numFmtId="0" fontId="10" fillId="9" borderId="4" xfId="0" applyFont="1" applyFill="1" applyBorder="1" applyAlignment="1" applyProtection="1">
      <alignment vertical="center" wrapText="1"/>
      <protection locked="0"/>
    </xf>
    <xf numFmtId="0" fontId="10" fillId="9" borderId="5" xfId="0" applyFont="1" applyFill="1" applyBorder="1" applyAlignment="1" applyProtection="1">
      <alignment vertical="center" wrapText="1"/>
      <protection locked="0"/>
    </xf>
    <xf numFmtId="166" fontId="10"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23" fillId="3" borderId="0" xfId="0" applyFont="1" applyFill="1" applyBorder="1" applyAlignment="1" applyProtection="1">
      <alignment horizontal="center" vertical="center" wrapText="1"/>
    </xf>
    <xf numFmtId="0" fontId="9" fillId="0" borderId="0" xfId="0" applyFont="1" applyFill="1" applyBorder="1" applyAlignment="1" applyProtection="1">
      <alignment vertical="center" wrapText="1" readingOrder="1"/>
    </xf>
    <xf numFmtId="0" fontId="0" fillId="0" borderId="0" xfId="0" applyFont="1" applyFill="1" applyAlignment="1" applyProtection="1">
      <alignment vertical="center"/>
    </xf>
    <xf numFmtId="0" fontId="0" fillId="0" borderId="0" xfId="0" applyFont="1" applyFill="1" applyProtection="1">
      <protection locked="0"/>
    </xf>
    <xf numFmtId="0" fontId="0" fillId="0" borderId="0" xfId="0" applyFill="1" applyProtection="1">
      <protection locked="0"/>
    </xf>
    <xf numFmtId="0" fontId="0" fillId="0" borderId="4" xfId="0" applyFont="1" applyFill="1" applyBorder="1" applyAlignment="1" applyProtection="1">
      <alignment vertical="center" wrapText="1"/>
      <protection locked="0"/>
    </xf>
    <xf numFmtId="0" fontId="0" fillId="0" borderId="0" xfId="0" applyFont="1" applyFill="1" applyBorder="1" applyAlignment="1" applyProtection="1">
      <alignment horizontal="justify" vertical="center"/>
    </xf>
    <xf numFmtId="0" fontId="0" fillId="0" borderId="0" xfId="0" applyFont="1" applyFill="1" applyBorder="1" applyProtection="1"/>
    <xf numFmtId="0" fontId="0" fillId="0" borderId="0" xfId="0" applyFill="1" applyProtection="1"/>
    <xf numFmtId="166" fontId="10" fillId="0" borderId="3" xfId="0" applyNumberFormat="1" applyFont="1" applyFill="1" applyBorder="1" applyAlignment="1" applyProtection="1">
      <alignment vertical="center"/>
      <protection locked="0"/>
    </xf>
    <xf numFmtId="164" fontId="10" fillId="9" borderId="11" xfId="0" applyNumberFormat="1" applyFont="1" applyFill="1" applyBorder="1" applyAlignment="1" applyProtection="1">
      <alignment vertical="center" wrapText="1"/>
      <protection locked="0"/>
    </xf>
    <xf numFmtId="0" fontId="10" fillId="9" borderId="11" xfId="0" applyFont="1" applyFill="1" applyBorder="1" applyAlignment="1" applyProtection="1">
      <alignment vertical="center" wrapText="1"/>
      <protection locked="0"/>
    </xf>
    <xf numFmtId="0" fontId="10" fillId="9" borderId="12" xfId="0" applyFont="1" applyFill="1" applyBorder="1" applyAlignment="1" applyProtection="1">
      <alignment vertical="center" wrapText="1"/>
      <protection locked="0"/>
    </xf>
    <xf numFmtId="164" fontId="10" fillId="10" borderId="4" xfId="0" applyNumberFormat="1" applyFont="1" applyFill="1" applyBorder="1" applyAlignment="1" applyProtection="1">
      <alignment vertical="center" wrapText="1"/>
      <protection locked="0"/>
    </xf>
    <xf numFmtId="0" fontId="10" fillId="10" borderId="4" xfId="0" applyFont="1" applyFill="1" applyBorder="1" applyAlignment="1" applyProtection="1">
      <alignment vertical="center" wrapText="1"/>
      <protection locked="0"/>
    </xf>
    <xf numFmtId="0" fontId="10" fillId="10" borderId="5" xfId="0" applyFont="1" applyFill="1" applyBorder="1" applyAlignment="1" applyProtection="1">
      <alignment vertical="center" wrapText="1"/>
      <protection locked="0"/>
    </xf>
    <xf numFmtId="0" fontId="13" fillId="2" borderId="0" xfId="0" applyFont="1" applyFill="1" applyBorder="1" applyAlignment="1" applyProtection="1">
      <alignment horizontal="left" vertical="center" wrapText="1" readingOrder="1"/>
    </xf>
    <xf numFmtId="166" fontId="10" fillId="8" borderId="3" xfId="0" applyNumberFormat="1" applyFont="1" applyFill="1" applyBorder="1" applyAlignment="1" applyProtection="1">
      <alignment horizontal="left" vertical="center"/>
      <protection locked="0"/>
    </xf>
    <xf numFmtId="166" fontId="10" fillId="9" borderId="3" xfId="0" applyNumberFormat="1" applyFont="1" applyFill="1" applyBorder="1" applyAlignment="1" applyProtection="1">
      <alignment horizontal="left" vertical="center"/>
      <protection locked="0"/>
    </xf>
    <xf numFmtId="166" fontId="10" fillId="9" borderId="3" xfId="0" applyNumberFormat="1" applyFont="1" applyFill="1" applyBorder="1" applyAlignment="1" applyProtection="1">
      <alignment horizontal="left" vertical="center" wrapText="1"/>
      <protection locked="0"/>
    </xf>
    <xf numFmtId="166" fontId="10" fillId="8" borderId="7" xfId="0" applyNumberFormat="1"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xf>
    <xf numFmtId="0" fontId="0" fillId="0" borderId="0" xfId="0" applyBorder="1" applyAlignment="1" applyProtection="1">
      <alignment horizontal="left" wrapText="1"/>
    </xf>
    <xf numFmtId="166" fontId="10" fillId="8" borderId="7" xfId="0" applyNumberFormat="1" applyFont="1" applyFill="1" applyBorder="1" applyAlignment="1" applyProtection="1">
      <alignment horizontal="left" vertical="center"/>
      <protection locked="0"/>
    </xf>
    <xf numFmtId="166" fontId="10" fillId="10" borderId="3" xfId="0" applyNumberFormat="1" applyFont="1" applyFill="1" applyBorder="1" applyAlignment="1" applyProtection="1">
      <alignment horizontal="left" vertical="center"/>
      <protection locked="0"/>
    </xf>
    <xf numFmtId="166" fontId="10" fillId="9" borderId="10" xfId="0" applyNumberFormat="1" applyFont="1" applyFill="1" applyBorder="1" applyAlignment="1" applyProtection="1">
      <alignment horizontal="left" vertical="center"/>
      <protection locked="0"/>
    </xf>
    <xf numFmtId="166" fontId="10" fillId="3" borderId="3" xfId="0" applyNumberFormat="1"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wrapText="1" readingOrder="1"/>
    </xf>
    <xf numFmtId="0" fontId="4" fillId="0" borderId="0" xfId="0" applyFont="1" applyFill="1" applyBorder="1" applyAlignment="1" applyProtection="1">
      <alignment horizontal="left" wrapText="1"/>
    </xf>
    <xf numFmtId="0" fontId="0"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0" xfId="0" applyFont="1" applyAlignment="1" applyProtection="1">
      <alignment horizontal="left" vertical="center"/>
    </xf>
    <xf numFmtId="0" fontId="0" fillId="0" borderId="0" xfId="0" applyBorder="1" applyAlignment="1" applyProtection="1">
      <alignment horizontal="left" vertical="top" wrapText="1"/>
    </xf>
    <xf numFmtId="0" fontId="0" fillId="0" borderId="0" xfId="0" applyAlignment="1" applyProtection="1">
      <alignment horizontal="left"/>
    </xf>
    <xf numFmtId="0" fontId="0" fillId="0" borderId="0" xfId="0" applyAlignment="1" applyProtection="1">
      <alignment horizontal="left" vertical="top" wrapText="1"/>
    </xf>
    <xf numFmtId="14" fontId="10" fillId="10" borderId="5" xfId="0" applyNumberFormat="1" applyFont="1" applyFill="1" applyBorder="1" applyAlignment="1" applyProtection="1">
      <alignment vertical="center" wrapText="1"/>
      <protection locked="0"/>
    </xf>
    <xf numFmtId="0" fontId="14" fillId="3" borderId="0" xfId="0" applyFont="1" applyFill="1" applyBorder="1" applyAlignment="1" applyProtection="1">
      <alignment vertical="center" readingOrder="1"/>
      <protection locked="0"/>
    </xf>
    <xf numFmtId="164" fontId="14" fillId="3" borderId="0" xfId="0" applyNumberFormat="1" applyFont="1" applyFill="1" applyBorder="1" applyAlignment="1" applyProtection="1">
      <alignment vertical="center" wrapText="1" readingOrder="1"/>
      <protection locked="0"/>
    </xf>
    <xf numFmtId="0" fontId="25" fillId="0" borderId="0" xfId="0" applyFont="1" applyAlignment="1" applyProtection="1">
      <alignment vertical="top"/>
      <protection locked="0"/>
    </xf>
    <xf numFmtId="166" fontId="10" fillId="9" borderId="4" xfId="0" applyNumberFormat="1"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readingOrder="1"/>
    </xf>
    <xf numFmtId="0" fontId="9" fillId="9" borderId="2" xfId="0" applyFont="1" applyFill="1" applyBorder="1" applyAlignment="1" applyProtection="1">
      <alignment horizontal="left" vertical="center" wrapText="1" readingOrder="1"/>
      <protection locked="0"/>
    </xf>
    <xf numFmtId="0" fontId="8" fillId="0" borderId="6"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0" fontId="24" fillId="9" borderId="2" xfId="0" applyFont="1" applyFill="1" applyBorder="1" applyAlignment="1" applyProtection="1">
      <alignment horizontal="left" vertical="center" wrapText="1" readingOrder="1"/>
      <protection locked="0"/>
    </xf>
    <xf numFmtId="166" fontId="24" fillId="9" borderId="2" xfId="0" applyNumberFormat="1" applyFont="1" applyFill="1" applyBorder="1" applyAlignment="1" applyProtection="1">
      <alignment horizontal="left" vertical="center" wrapText="1" readingOrder="1"/>
      <protection locked="0"/>
    </xf>
    <xf numFmtId="166" fontId="8" fillId="0" borderId="2" xfId="0" applyNumberFormat="1" applyFont="1" applyBorder="1" applyAlignment="1" applyProtection="1">
      <alignment horizontal="left" vertical="center" wrapText="1" readingOrder="1"/>
    </xf>
    <xf numFmtId="0" fontId="2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5"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FF"/>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8" sqref="B8:F8"/>
    </sheetView>
  </sheetViews>
  <sheetFormatPr defaultColWidth="0" defaultRowHeight="12.5" zeroHeight="1" x14ac:dyDescent="0.25"/>
  <cols>
    <col min="1" max="1" width="35.7265625" style="15" customWidth="1"/>
    <col min="2" max="2" width="21.54296875" style="15" customWidth="1"/>
    <col min="3" max="3" width="33.54296875" style="15" customWidth="1"/>
    <col min="4" max="4" width="4.453125" style="15" customWidth="1"/>
    <col min="5" max="5" width="29" style="15" customWidth="1"/>
    <col min="6" max="6" width="19" style="15" customWidth="1"/>
    <col min="7" max="7" width="42" style="15" customWidth="1"/>
    <col min="8" max="11" width="9.1796875" style="15" hidden="1" customWidth="1"/>
    <col min="12" max="16384" width="9.1796875" style="15" hidden="1"/>
  </cols>
  <sheetData>
    <row r="1" spans="1:11" ht="26.25" customHeight="1" x14ac:dyDescent="0.25">
      <c r="A1" s="160" t="s">
        <v>2</v>
      </c>
      <c r="B1" s="160"/>
      <c r="C1" s="160"/>
      <c r="D1" s="160"/>
      <c r="E1" s="160"/>
      <c r="F1" s="160"/>
      <c r="G1" s="38"/>
      <c r="H1" s="38"/>
      <c r="I1" s="38"/>
      <c r="J1" s="38"/>
      <c r="K1" s="38"/>
    </row>
    <row r="2" spans="1:11" ht="21" customHeight="1" x14ac:dyDescent="0.25">
      <c r="A2" s="3" t="s">
        <v>3</v>
      </c>
      <c r="B2" s="161" t="s">
        <v>105</v>
      </c>
      <c r="C2" s="161"/>
      <c r="D2" s="161"/>
      <c r="E2" s="161"/>
      <c r="F2" s="161"/>
      <c r="G2" s="38"/>
      <c r="H2" s="38"/>
      <c r="I2" s="38"/>
      <c r="J2" s="38"/>
      <c r="K2" s="38"/>
    </row>
    <row r="3" spans="1:11" ht="21" customHeight="1" x14ac:dyDescent="0.25">
      <c r="A3" s="3" t="s">
        <v>4</v>
      </c>
      <c r="B3" s="161" t="s">
        <v>106</v>
      </c>
      <c r="C3" s="161"/>
      <c r="D3" s="161"/>
      <c r="E3" s="161"/>
      <c r="F3" s="161"/>
      <c r="G3" s="38"/>
      <c r="H3" s="38"/>
      <c r="I3" s="38"/>
      <c r="J3" s="38"/>
      <c r="K3" s="38"/>
    </row>
    <row r="4" spans="1:11" ht="21" customHeight="1" x14ac:dyDescent="0.25">
      <c r="A4" s="3" t="s">
        <v>5</v>
      </c>
      <c r="B4" s="162">
        <v>44013</v>
      </c>
      <c r="C4" s="162"/>
      <c r="D4" s="162"/>
      <c r="E4" s="162"/>
      <c r="F4" s="162"/>
      <c r="G4" s="38"/>
      <c r="H4" s="38"/>
      <c r="I4" s="38"/>
      <c r="J4" s="38"/>
      <c r="K4" s="38"/>
    </row>
    <row r="5" spans="1:11" ht="21" customHeight="1" x14ac:dyDescent="0.25">
      <c r="A5" s="3" t="s">
        <v>6</v>
      </c>
      <c r="B5" s="162">
        <v>44377</v>
      </c>
      <c r="C5" s="162"/>
      <c r="D5" s="162"/>
      <c r="E5" s="162"/>
      <c r="F5" s="162"/>
      <c r="G5" s="38"/>
      <c r="H5" s="38"/>
      <c r="I5" s="38"/>
      <c r="J5" s="38"/>
      <c r="K5" s="38"/>
    </row>
    <row r="6" spans="1:11" ht="21" customHeight="1" x14ac:dyDescent="0.25">
      <c r="A6" s="3" t="s">
        <v>7</v>
      </c>
      <c r="B6" s="159" t="e">
        <f>IF(AND(Travel!B7&lt;&gt;A30,Hospitality!B7&lt;&gt;A30,'All other expenses'!B7&lt;&gt;A30,#REF!&lt;&gt;A30),A31,IF(AND(Travel!B7=A30,Hospitality!B7=A30,'All other expenses'!B7=A30,#REF!=A30),A33,A32))</f>
        <v>#REF!</v>
      </c>
      <c r="C6" s="159"/>
      <c r="D6" s="159"/>
      <c r="E6" s="159"/>
      <c r="F6" s="159"/>
      <c r="G6" s="26"/>
      <c r="H6" s="38"/>
      <c r="I6" s="38"/>
      <c r="J6" s="38"/>
      <c r="K6" s="38"/>
    </row>
    <row r="7" spans="1:11" ht="21" customHeight="1" x14ac:dyDescent="0.25">
      <c r="A7" s="3" t="s">
        <v>8</v>
      </c>
      <c r="B7" s="158" t="s">
        <v>40</v>
      </c>
      <c r="C7" s="158"/>
      <c r="D7" s="158"/>
      <c r="E7" s="158"/>
      <c r="F7" s="158"/>
      <c r="G7" s="26"/>
      <c r="H7" s="38"/>
      <c r="I7" s="38"/>
      <c r="J7" s="38"/>
      <c r="K7" s="38"/>
    </row>
    <row r="8" spans="1:11" ht="21" customHeight="1" x14ac:dyDescent="0.25">
      <c r="A8" s="3" t="s">
        <v>10</v>
      </c>
      <c r="B8" s="158" t="s">
        <v>240</v>
      </c>
      <c r="C8" s="158"/>
      <c r="D8" s="158"/>
      <c r="E8" s="158"/>
      <c r="F8" s="158"/>
      <c r="G8" s="26"/>
      <c r="H8" s="38"/>
      <c r="I8" s="38"/>
      <c r="J8" s="38"/>
      <c r="K8" s="38"/>
    </row>
    <row r="9" spans="1:11" ht="66.75" customHeight="1" x14ac:dyDescent="0.25">
      <c r="A9" s="157" t="s">
        <v>11</v>
      </c>
      <c r="B9" s="157"/>
      <c r="C9" s="157"/>
      <c r="D9" s="157"/>
      <c r="E9" s="157"/>
      <c r="F9" s="157"/>
      <c r="G9" s="26"/>
      <c r="H9" s="38"/>
      <c r="I9" s="38"/>
      <c r="J9" s="38"/>
      <c r="K9" s="38"/>
    </row>
    <row r="10" spans="1:11" s="96" customFormat="1" ht="36" customHeight="1" x14ac:dyDescent="0.3">
      <c r="A10" s="90" t="s">
        <v>12</v>
      </c>
      <c r="B10" s="91" t="s">
        <v>13</v>
      </c>
      <c r="C10" s="91" t="s">
        <v>14</v>
      </c>
      <c r="D10" s="92"/>
      <c r="E10" s="93" t="s">
        <v>1</v>
      </c>
      <c r="F10" s="94" t="s">
        <v>15</v>
      </c>
      <c r="G10" s="95"/>
      <c r="H10" s="95"/>
      <c r="I10" s="95"/>
      <c r="J10" s="95"/>
      <c r="K10" s="95"/>
    </row>
    <row r="11" spans="1:11" ht="27.75" customHeight="1" x14ac:dyDescent="0.35">
      <c r="A11" s="9" t="s">
        <v>16</v>
      </c>
      <c r="B11" s="62">
        <f>B15+B16+B17</f>
        <v>22058.989999999998</v>
      </c>
      <c r="C11" s="69" t="str">
        <f>IF(Travel!B6="",A34,Travel!B6)</f>
        <v>Figures exclude GST</v>
      </c>
      <c r="D11" s="7"/>
      <c r="E11" s="9" t="s">
        <v>17</v>
      </c>
      <c r="F11" s="46" t="e">
        <f>#REF!</f>
        <v>#REF!</v>
      </c>
      <c r="G11" s="39"/>
      <c r="H11" s="39"/>
      <c r="I11" s="39"/>
      <c r="J11" s="39"/>
      <c r="K11" s="39"/>
    </row>
    <row r="12" spans="1:11" ht="27.75" customHeight="1" x14ac:dyDescent="0.35">
      <c r="A12" s="9" t="s">
        <v>0</v>
      </c>
      <c r="B12" s="62">
        <f>Hospitality!B25</f>
        <v>0</v>
      </c>
      <c r="C12" s="69" t="str">
        <f>IF(Hospitality!B6="",A34,Hospitality!B6)</f>
        <v>Figures include GST (where applicable)</v>
      </c>
      <c r="D12" s="7"/>
      <c r="E12" s="9" t="s">
        <v>18</v>
      </c>
      <c r="F12" s="46" t="e">
        <f>#REF!</f>
        <v>#REF!</v>
      </c>
      <c r="G12" s="39"/>
      <c r="H12" s="39"/>
      <c r="I12" s="39"/>
      <c r="J12" s="39"/>
      <c r="K12" s="39"/>
    </row>
    <row r="13" spans="1:11" ht="27.75" customHeight="1" x14ac:dyDescent="0.25">
      <c r="A13" s="9" t="s">
        <v>19</v>
      </c>
      <c r="B13" s="62">
        <f>'All other expenses'!B49</f>
        <v>1629.9100000000003</v>
      </c>
      <c r="C13" s="69" t="str">
        <f>IF('All other expenses'!B6="",A34,'All other expenses'!B6)</f>
        <v>Figures include GST (where applicable)</v>
      </c>
      <c r="D13" s="7"/>
      <c r="E13" s="9" t="s">
        <v>20</v>
      </c>
      <c r="F13" s="46" t="e">
        <f>#REF!</f>
        <v>#REF!</v>
      </c>
      <c r="G13" s="38"/>
      <c r="H13" s="38"/>
      <c r="I13" s="38"/>
      <c r="J13" s="38"/>
      <c r="K13" s="38"/>
    </row>
    <row r="14" spans="1:11" ht="12.75" customHeight="1" x14ac:dyDescent="0.25">
      <c r="A14" s="8"/>
      <c r="B14" s="63"/>
      <c r="C14" s="70"/>
      <c r="D14" s="47"/>
      <c r="E14" s="7"/>
      <c r="F14" s="48"/>
      <c r="G14" s="21"/>
      <c r="H14" s="21"/>
      <c r="I14" s="21"/>
      <c r="J14" s="21"/>
      <c r="K14" s="21"/>
    </row>
    <row r="15" spans="1:11" ht="27.75" customHeight="1" x14ac:dyDescent="0.25">
      <c r="A15" s="10" t="s">
        <v>21</v>
      </c>
      <c r="B15" s="64">
        <f>Travel!B22</f>
        <v>0</v>
      </c>
      <c r="C15" s="71" t="str">
        <f>C11</f>
        <v>Figures exclude GST</v>
      </c>
      <c r="D15" s="7"/>
      <c r="E15" s="7"/>
      <c r="F15" s="48"/>
      <c r="G15" s="38"/>
      <c r="H15" s="38"/>
      <c r="I15" s="38"/>
      <c r="J15" s="38"/>
      <c r="K15" s="38"/>
    </row>
    <row r="16" spans="1:11" ht="27.75" customHeight="1" x14ac:dyDescent="0.25">
      <c r="A16" s="10" t="s">
        <v>22</v>
      </c>
      <c r="B16" s="64">
        <f>Travel!B158</f>
        <v>21898.3</v>
      </c>
      <c r="C16" s="71" t="str">
        <f>C11</f>
        <v>Figures exclude GST</v>
      </c>
      <c r="D16" s="49"/>
      <c r="E16" s="7"/>
      <c r="F16" s="50"/>
      <c r="G16" s="38"/>
      <c r="H16" s="38"/>
      <c r="I16" s="38"/>
      <c r="J16" s="38"/>
      <c r="K16" s="38"/>
    </row>
    <row r="17" spans="1:11" ht="27.75" customHeight="1" x14ac:dyDescent="0.25">
      <c r="A17" s="10" t="s">
        <v>23</v>
      </c>
      <c r="B17" s="64">
        <f>Travel!B172</f>
        <v>160.69</v>
      </c>
      <c r="C17" s="71" t="str">
        <f>C11</f>
        <v>Figures exclude GST</v>
      </c>
      <c r="D17" s="7"/>
      <c r="E17" s="7"/>
      <c r="F17" s="50"/>
      <c r="G17" s="38"/>
      <c r="H17" s="38"/>
      <c r="I17" s="38"/>
      <c r="J17" s="38"/>
      <c r="K17" s="38"/>
    </row>
    <row r="18" spans="1:11" ht="27.75" customHeight="1" x14ac:dyDescent="0.3">
      <c r="A18" s="22"/>
      <c r="B18" s="18"/>
      <c r="C18" s="22"/>
      <c r="D18" s="6"/>
      <c r="E18" s="6"/>
      <c r="F18" s="51"/>
      <c r="G18" s="52"/>
      <c r="H18" s="52"/>
      <c r="I18" s="52"/>
      <c r="J18" s="52"/>
      <c r="K18" s="52"/>
    </row>
    <row r="19" spans="1:11" ht="13" x14ac:dyDescent="0.3">
      <c r="A19" s="43" t="s">
        <v>24</v>
      </c>
      <c r="B19" s="20"/>
      <c r="C19" s="21"/>
      <c r="D19" s="22"/>
      <c r="E19" s="22"/>
      <c r="F19" s="22"/>
      <c r="G19" s="22"/>
      <c r="H19" s="22"/>
      <c r="I19" s="22"/>
      <c r="J19" s="22"/>
      <c r="K19" s="22"/>
    </row>
    <row r="20" spans="1:11" x14ac:dyDescent="0.25">
      <c r="A20" s="19" t="s">
        <v>25</v>
      </c>
      <c r="B20" s="44"/>
      <c r="C20" s="44"/>
      <c r="D20" s="21"/>
      <c r="E20" s="21"/>
      <c r="F20" s="21"/>
      <c r="G20" s="22"/>
      <c r="H20" s="22"/>
      <c r="I20" s="22"/>
      <c r="J20" s="22"/>
      <c r="K20" s="22"/>
    </row>
    <row r="21" spans="1:11" ht="12.65" customHeight="1" x14ac:dyDescent="0.25">
      <c r="A21" s="19" t="s">
        <v>26</v>
      </c>
      <c r="B21" s="44"/>
      <c r="C21" s="44"/>
      <c r="D21" s="16"/>
      <c r="E21" s="22"/>
      <c r="F21" s="22"/>
      <c r="G21" s="22"/>
      <c r="H21" s="22"/>
      <c r="I21" s="22"/>
      <c r="J21" s="22"/>
      <c r="K21" s="22"/>
    </row>
    <row r="22" spans="1:11" ht="12.65" customHeight="1" x14ac:dyDescent="0.25">
      <c r="A22" s="19" t="s">
        <v>27</v>
      </c>
      <c r="B22" s="44"/>
      <c r="C22" s="44"/>
      <c r="D22" s="16"/>
      <c r="E22" s="22"/>
      <c r="F22" s="22"/>
      <c r="G22" s="22"/>
      <c r="H22" s="22"/>
      <c r="I22" s="22"/>
      <c r="J22" s="22"/>
      <c r="K22" s="22"/>
    </row>
    <row r="23" spans="1:11" ht="12.65" customHeight="1" x14ac:dyDescent="0.25">
      <c r="A23" s="19" t="s">
        <v>28</v>
      </c>
      <c r="B23" s="44"/>
      <c r="C23" s="44"/>
      <c r="D23" s="16"/>
      <c r="E23" s="22"/>
      <c r="F23" s="22"/>
      <c r="G23" s="22"/>
      <c r="H23" s="22"/>
      <c r="I23" s="22"/>
      <c r="J23" s="22"/>
      <c r="K23" s="22"/>
    </row>
    <row r="24" spans="1:11" x14ac:dyDescent="0.25">
      <c r="A24" s="32"/>
      <c r="B24" s="22"/>
      <c r="C24" s="22"/>
      <c r="D24" s="22"/>
      <c r="E24" s="22"/>
      <c r="F24" s="38"/>
      <c r="G24" s="38"/>
      <c r="H24" s="38"/>
      <c r="I24" s="38"/>
      <c r="J24" s="38"/>
      <c r="K24" s="38"/>
    </row>
    <row r="25" spans="1:11" ht="13" hidden="1" x14ac:dyDescent="0.3">
      <c r="A25" s="13" t="s">
        <v>29</v>
      </c>
      <c r="B25" s="14"/>
      <c r="C25" s="14"/>
      <c r="D25" s="14"/>
      <c r="E25" s="14"/>
      <c r="F25" s="14"/>
      <c r="G25" s="38"/>
      <c r="H25" s="38"/>
      <c r="I25" s="38"/>
      <c r="J25" s="38"/>
      <c r="K25" s="38"/>
    </row>
    <row r="26" spans="1:11" ht="12.75" hidden="1" customHeight="1" x14ac:dyDescent="0.25">
      <c r="A26" s="12" t="s">
        <v>30</v>
      </c>
      <c r="B26" s="5"/>
      <c r="C26" s="5"/>
      <c r="D26" s="12"/>
      <c r="E26" s="12"/>
      <c r="F26" s="12"/>
      <c r="G26" s="38"/>
      <c r="H26" s="38"/>
      <c r="I26" s="38"/>
      <c r="J26" s="38"/>
      <c r="K26" s="38"/>
    </row>
    <row r="27" spans="1:11" hidden="1" x14ac:dyDescent="0.25">
      <c r="A27" s="11" t="s">
        <v>31</v>
      </c>
      <c r="B27" s="11"/>
      <c r="C27" s="11"/>
      <c r="D27" s="11"/>
      <c r="E27" s="11"/>
      <c r="F27" s="11"/>
      <c r="G27" s="38"/>
      <c r="H27" s="38"/>
      <c r="I27" s="38"/>
      <c r="J27" s="38"/>
      <c r="K27" s="38"/>
    </row>
    <row r="28" spans="1:11" hidden="1" x14ac:dyDescent="0.25">
      <c r="A28" s="11" t="s">
        <v>32</v>
      </c>
      <c r="B28" s="11"/>
      <c r="C28" s="11"/>
      <c r="D28" s="11"/>
      <c r="E28" s="11"/>
      <c r="F28" s="11"/>
      <c r="G28" s="38"/>
      <c r="H28" s="38"/>
      <c r="I28" s="38"/>
      <c r="J28" s="38"/>
      <c r="K28" s="38"/>
    </row>
    <row r="29" spans="1:11" hidden="1" x14ac:dyDescent="0.25">
      <c r="A29" s="12" t="s">
        <v>33</v>
      </c>
      <c r="B29" s="12"/>
      <c r="C29" s="12"/>
      <c r="D29" s="12"/>
      <c r="E29" s="12"/>
      <c r="F29" s="12"/>
      <c r="G29" s="38"/>
      <c r="H29" s="38"/>
      <c r="I29" s="38"/>
      <c r="J29" s="38"/>
      <c r="K29" s="38"/>
    </row>
    <row r="30" spans="1:11" hidden="1" x14ac:dyDescent="0.25">
      <c r="A30" s="12" t="s">
        <v>34</v>
      </c>
      <c r="B30" s="12"/>
      <c r="C30" s="12"/>
      <c r="D30" s="12"/>
      <c r="E30" s="12"/>
      <c r="F30" s="12"/>
      <c r="G30" s="38"/>
      <c r="H30" s="38"/>
      <c r="I30" s="38"/>
      <c r="J30" s="38"/>
      <c r="K30" s="38"/>
    </row>
    <row r="31" spans="1:11" hidden="1" x14ac:dyDescent="0.25">
      <c r="A31" s="11" t="s">
        <v>35</v>
      </c>
      <c r="B31" s="11"/>
      <c r="C31" s="11"/>
      <c r="D31" s="11"/>
      <c r="E31" s="11"/>
      <c r="F31" s="11"/>
      <c r="G31" s="38"/>
      <c r="H31" s="38"/>
      <c r="I31" s="38"/>
      <c r="J31" s="38"/>
      <c r="K31" s="38"/>
    </row>
    <row r="32" spans="1:11" hidden="1" x14ac:dyDescent="0.25">
      <c r="A32" s="11" t="s">
        <v>36</v>
      </c>
      <c r="B32" s="11"/>
      <c r="C32" s="11"/>
      <c r="D32" s="11"/>
      <c r="E32" s="11"/>
      <c r="F32" s="11"/>
      <c r="G32" s="38"/>
      <c r="H32" s="38"/>
      <c r="I32" s="38"/>
      <c r="J32" s="38"/>
      <c r="K32" s="38"/>
    </row>
    <row r="33" spans="1:11" hidden="1" x14ac:dyDescent="0.25">
      <c r="A33" s="11" t="s">
        <v>37</v>
      </c>
      <c r="B33" s="11"/>
      <c r="C33" s="11"/>
      <c r="D33" s="11"/>
      <c r="E33" s="11"/>
      <c r="F33" s="11"/>
      <c r="G33" s="38"/>
      <c r="H33" s="38"/>
      <c r="I33" s="38"/>
      <c r="J33" s="38"/>
      <c r="K33" s="38"/>
    </row>
    <row r="34" spans="1:11" hidden="1" x14ac:dyDescent="0.25">
      <c r="A34" s="12" t="s">
        <v>38</v>
      </c>
      <c r="B34" s="12"/>
      <c r="C34" s="12"/>
      <c r="D34" s="12"/>
      <c r="E34" s="12"/>
      <c r="F34" s="12"/>
      <c r="G34" s="38"/>
      <c r="H34" s="38"/>
      <c r="I34" s="38"/>
      <c r="J34" s="38"/>
      <c r="K34" s="38"/>
    </row>
    <row r="35" spans="1:11" hidden="1" x14ac:dyDescent="0.25">
      <c r="A35" s="12" t="s">
        <v>39</v>
      </c>
      <c r="B35" s="12"/>
      <c r="C35" s="12"/>
      <c r="D35" s="12"/>
      <c r="E35" s="12"/>
      <c r="F35" s="12"/>
      <c r="G35" s="38"/>
      <c r="H35" s="38"/>
      <c r="I35" s="38"/>
      <c r="J35" s="38"/>
      <c r="K35" s="38"/>
    </row>
    <row r="36" spans="1:11" hidden="1" x14ac:dyDescent="0.25">
      <c r="A36" s="67" t="s">
        <v>9</v>
      </c>
      <c r="B36" s="66"/>
      <c r="C36" s="66"/>
      <c r="D36" s="66"/>
      <c r="E36" s="66"/>
      <c r="F36" s="66"/>
      <c r="G36" s="38"/>
      <c r="H36" s="38"/>
      <c r="I36" s="38"/>
      <c r="J36" s="38"/>
      <c r="K36" s="38"/>
    </row>
    <row r="37" spans="1:11" hidden="1" x14ac:dyDescent="0.25">
      <c r="A37" s="67" t="s">
        <v>40</v>
      </c>
      <c r="B37" s="66"/>
      <c r="C37" s="66"/>
      <c r="D37" s="66"/>
      <c r="E37" s="66"/>
      <c r="F37" s="66"/>
      <c r="G37" s="38"/>
      <c r="H37" s="38"/>
      <c r="I37" s="38"/>
      <c r="J37" s="38"/>
      <c r="K37" s="38"/>
    </row>
    <row r="38" spans="1:11" hidden="1" x14ac:dyDescent="0.25">
      <c r="A38" s="67" t="s">
        <v>104</v>
      </c>
      <c r="B38" s="66"/>
      <c r="C38" s="66"/>
      <c r="D38" s="66"/>
      <c r="E38" s="66"/>
      <c r="F38" s="66"/>
      <c r="G38" s="38"/>
      <c r="H38" s="38"/>
      <c r="I38" s="38"/>
      <c r="J38" s="38"/>
      <c r="K38" s="38"/>
    </row>
    <row r="39" spans="1:11" hidden="1" x14ac:dyDescent="0.25">
      <c r="A39" s="53" t="s">
        <v>41</v>
      </c>
      <c r="B39" s="4"/>
      <c r="C39" s="4"/>
      <c r="D39" s="4"/>
      <c r="E39" s="4"/>
      <c r="F39" s="4"/>
      <c r="G39" s="38"/>
      <c r="H39" s="38"/>
      <c r="I39" s="38"/>
      <c r="J39" s="38"/>
      <c r="K39" s="38"/>
    </row>
    <row r="40" spans="1:11" hidden="1" x14ac:dyDescent="0.25">
      <c r="A40" s="54" t="s">
        <v>42</v>
      </c>
      <c r="B40" s="4"/>
      <c r="C40" s="4"/>
      <c r="D40" s="4"/>
      <c r="E40" s="4"/>
      <c r="F40" s="4"/>
      <c r="G40" s="38"/>
      <c r="H40" s="38"/>
      <c r="I40" s="38"/>
      <c r="J40" s="38"/>
      <c r="K40" s="38"/>
    </row>
    <row r="41" spans="1:11" hidden="1" x14ac:dyDescent="0.25">
      <c r="A41" s="54" t="s">
        <v>43</v>
      </c>
      <c r="B41" s="4"/>
      <c r="C41" s="4"/>
      <c r="D41" s="4"/>
      <c r="E41" s="4"/>
      <c r="F41" s="4"/>
      <c r="G41" s="38"/>
      <c r="H41" s="38"/>
      <c r="I41" s="38"/>
      <c r="J41" s="38"/>
      <c r="K41" s="38"/>
    </row>
    <row r="42" spans="1:11" hidden="1" x14ac:dyDescent="0.25">
      <c r="A42" s="54" t="s">
        <v>44</v>
      </c>
      <c r="B42" s="4"/>
      <c r="C42" s="4"/>
      <c r="D42" s="4"/>
      <c r="E42" s="4"/>
      <c r="F42" s="4"/>
      <c r="G42" s="38"/>
      <c r="H42" s="38"/>
      <c r="I42" s="38"/>
      <c r="J42" s="38"/>
      <c r="K42" s="38"/>
    </row>
    <row r="43" spans="1:11" hidden="1" x14ac:dyDescent="0.25">
      <c r="A43" s="54" t="s">
        <v>45</v>
      </c>
      <c r="B43" s="4"/>
      <c r="C43" s="4"/>
      <c r="D43" s="4"/>
      <c r="E43" s="4"/>
      <c r="F43" s="4"/>
      <c r="G43" s="38"/>
      <c r="H43" s="38"/>
      <c r="I43" s="38"/>
      <c r="J43" s="38"/>
      <c r="K43" s="38"/>
    </row>
    <row r="44" spans="1:11" hidden="1" x14ac:dyDescent="0.25">
      <c r="A44" s="54" t="s">
        <v>46</v>
      </c>
      <c r="B44" s="4"/>
      <c r="C44" s="4"/>
      <c r="D44" s="4"/>
      <c r="E44" s="4"/>
      <c r="F44" s="4"/>
      <c r="G44" s="38"/>
      <c r="H44" s="38"/>
      <c r="I44" s="38"/>
      <c r="J44" s="38"/>
      <c r="K44" s="38"/>
    </row>
    <row r="45" spans="1:11" hidden="1" x14ac:dyDescent="0.25">
      <c r="A45" s="68" t="s">
        <v>47</v>
      </c>
      <c r="B45" s="66"/>
      <c r="C45" s="66"/>
      <c r="D45" s="66"/>
      <c r="E45" s="66"/>
      <c r="F45" s="66"/>
      <c r="G45" s="38"/>
      <c r="H45" s="38"/>
      <c r="I45" s="38"/>
      <c r="J45" s="38"/>
      <c r="K45" s="38"/>
    </row>
    <row r="46" spans="1:11" hidden="1" x14ac:dyDescent="0.25">
      <c r="A46" s="66" t="s">
        <v>48</v>
      </c>
      <c r="B46" s="66"/>
      <c r="C46" s="66"/>
      <c r="D46" s="66"/>
      <c r="E46" s="66"/>
      <c r="F46" s="66"/>
      <c r="G46" s="38"/>
      <c r="H46" s="38"/>
      <c r="I46" s="38"/>
      <c r="J46" s="38"/>
      <c r="K46" s="38"/>
    </row>
    <row r="47" spans="1:11" hidden="1" x14ac:dyDescent="0.25">
      <c r="A47" s="55">
        <v>-20000</v>
      </c>
      <c r="B47" s="4"/>
      <c r="C47" s="4"/>
      <c r="D47" s="4"/>
      <c r="E47" s="4"/>
      <c r="F47" s="4"/>
      <c r="G47" s="38"/>
      <c r="H47" s="38"/>
      <c r="I47" s="38"/>
      <c r="J47" s="38"/>
      <c r="K47" s="38"/>
    </row>
    <row r="48" spans="1:11" ht="25" hidden="1" x14ac:dyDescent="0.25">
      <c r="A48" s="84" t="s">
        <v>49</v>
      </c>
      <c r="B48" s="66"/>
      <c r="C48" s="66"/>
      <c r="D48" s="66"/>
      <c r="E48" s="66"/>
      <c r="F48" s="66"/>
      <c r="G48" s="38"/>
      <c r="H48" s="38"/>
      <c r="I48" s="38"/>
      <c r="J48" s="38"/>
      <c r="K48" s="38"/>
    </row>
    <row r="49" spans="1:11" ht="25" hidden="1" x14ac:dyDescent="0.25">
      <c r="A49" s="84" t="s">
        <v>50</v>
      </c>
      <c r="B49" s="66"/>
      <c r="C49" s="66"/>
      <c r="D49" s="66"/>
      <c r="E49" s="66"/>
      <c r="F49" s="66"/>
      <c r="G49" s="38"/>
      <c r="H49" s="38"/>
      <c r="I49" s="38"/>
      <c r="J49" s="38"/>
      <c r="K49" s="38"/>
    </row>
    <row r="50" spans="1:11" ht="25" hidden="1" x14ac:dyDescent="0.25">
      <c r="A50" s="85" t="s">
        <v>51</v>
      </c>
      <c r="B50" s="4"/>
      <c r="C50" s="4"/>
      <c r="D50" s="4"/>
      <c r="E50" s="4"/>
      <c r="F50" s="4"/>
      <c r="G50" s="38"/>
      <c r="H50" s="38"/>
      <c r="I50" s="38"/>
      <c r="J50" s="38"/>
      <c r="K50" s="38"/>
    </row>
    <row r="51" spans="1:11" ht="25" hidden="1" x14ac:dyDescent="0.25">
      <c r="A51" s="85" t="s">
        <v>52</v>
      </c>
      <c r="B51" s="4"/>
      <c r="C51" s="4"/>
      <c r="D51" s="4"/>
      <c r="E51" s="4"/>
      <c r="F51" s="4"/>
      <c r="G51" s="38"/>
      <c r="H51" s="38"/>
      <c r="I51" s="38"/>
      <c r="J51" s="38"/>
      <c r="K51" s="38"/>
    </row>
    <row r="52" spans="1:11" ht="37.5" hidden="1" x14ac:dyDescent="0.3">
      <c r="A52" s="85" t="s">
        <v>53</v>
      </c>
      <c r="B52" s="75"/>
      <c r="C52" s="75"/>
      <c r="D52" s="83"/>
      <c r="E52" s="56"/>
      <c r="F52" s="56"/>
      <c r="G52" s="38"/>
      <c r="H52" s="38"/>
      <c r="I52" s="38"/>
      <c r="J52" s="38"/>
      <c r="K52" s="38"/>
    </row>
    <row r="53" spans="1:11" ht="13" hidden="1" x14ac:dyDescent="0.3">
      <c r="A53" s="80" t="s">
        <v>54</v>
      </c>
      <c r="B53" s="81"/>
      <c r="C53" s="81"/>
      <c r="D53" s="74"/>
      <c r="E53" s="57"/>
      <c r="F53" s="57" t="b">
        <v>1</v>
      </c>
      <c r="G53" s="38"/>
      <c r="H53" s="38"/>
      <c r="I53" s="38"/>
      <c r="J53" s="38"/>
      <c r="K53" s="38"/>
    </row>
    <row r="54" spans="1:11" ht="13" hidden="1" x14ac:dyDescent="0.3">
      <c r="A54" s="82" t="s">
        <v>55</v>
      </c>
      <c r="B54" s="80"/>
      <c r="C54" s="80"/>
      <c r="D54" s="80"/>
      <c r="E54" s="57"/>
      <c r="F54" s="57" t="b">
        <v>0</v>
      </c>
      <c r="G54" s="38"/>
      <c r="H54" s="38"/>
      <c r="I54" s="38"/>
      <c r="J54" s="38"/>
      <c r="K54" s="38"/>
    </row>
    <row r="55" spans="1:11" ht="13" hidden="1" x14ac:dyDescent="0.25">
      <c r="A55" s="86"/>
      <c r="B55" s="76">
        <f>COUNT(Travel!B12:B21)</f>
        <v>0</v>
      </c>
      <c r="C55" s="76"/>
      <c r="D55" s="76">
        <f>COUNTIF(Travel!D12:D21,"*")</f>
        <v>0</v>
      </c>
      <c r="E55" s="77"/>
      <c r="F55" s="77" t="b">
        <f>MIN(B55,D55)=MAX(B55,D55)</f>
        <v>1</v>
      </c>
      <c r="G55" s="38"/>
      <c r="H55" s="38"/>
      <c r="I55" s="38"/>
      <c r="J55" s="38"/>
      <c r="K55" s="38"/>
    </row>
    <row r="56" spans="1:11" ht="13" hidden="1" x14ac:dyDescent="0.25">
      <c r="A56" s="86" t="s">
        <v>56</v>
      </c>
      <c r="B56" s="76">
        <f>COUNT(Travel!B26:B157)</f>
        <v>90</v>
      </c>
      <c r="C56" s="76"/>
      <c r="D56" s="76">
        <f>COUNTIF(Travel!D26:D157,"*")</f>
        <v>90</v>
      </c>
      <c r="E56" s="77"/>
      <c r="F56" s="77" t="b">
        <f>MIN(B56,D56)=MAX(B56,D56)</f>
        <v>1</v>
      </c>
    </row>
    <row r="57" spans="1:11" ht="13" hidden="1" x14ac:dyDescent="0.3">
      <c r="A57" s="87"/>
      <c r="B57" s="76">
        <f>COUNT(Travel!B162:B171)</f>
        <v>6</v>
      </c>
      <c r="C57" s="76"/>
      <c r="D57" s="76">
        <f>COUNTIF(Travel!D162:D171,"*")</f>
        <v>6</v>
      </c>
      <c r="E57" s="77"/>
      <c r="F57" s="77" t="b">
        <f>MIN(B57,D57)=MAX(B57,D57)</f>
        <v>1</v>
      </c>
    </row>
    <row r="58" spans="1:11" ht="13" hidden="1" x14ac:dyDescent="0.3">
      <c r="A58" s="88" t="s">
        <v>57</v>
      </c>
      <c r="B58" s="78">
        <f>COUNT(Hospitality!B11:B24)</f>
        <v>0</v>
      </c>
      <c r="C58" s="78"/>
      <c r="D58" s="78">
        <f>COUNTIF(Hospitality!D11:D24,"*")</f>
        <v>0</v>
      </c>
      <c r="E58" s="79"/>
      <c r="F58" s="79" t="b">
        <f>MIN(B58,D58)=MAX(B58,D58)</f>
        <v>1</v>
      </c>
    </row>
    <row r="59" spans="1:11" ht="13" hidden="1" x14ac:dyDescent="0.3">
      <c r="A59" s="89" t="s">
        <v>58</v>
      </c>
      <c r="B59" s="77">
        <f>COUNT('All other expenses'!B11:B47)</f>
        <v>35</v>
      </c>
      <c r="C59" s="77"/>
      <c r="D59" s="77">
        <f>COUNTIF('All other expenses'!D11:D47,"*")</f>
        <v>35</v>
      </c>
      <c r="E59" s="77"/>
      <c r="F59" s="77" t="b">
        <f>MIN(B59,D59)=MAX(B59,D59)</f>
        <v>1</v>
      </c>
    </row>
    <row r="60" spans="1:11" ht="13" hidden="1" x14ac:dyDescent="0.3">
      <c r="A60" s="88" t="s">
        <v>59</v>
      </c>
      <c r="B60" s="78" t="e">
        <f>COUNTIF(#REF!,"*")</f>
        <v>#REF!</v>
      </c>
      <c r="C60" s="78" t="e">
        <f>COUNTIF(#REF!,"*")</f>
        <v>#REF!</v>
      </c>
      <c r="D60" s="78"/>
      <c r="E60" s="78">
        <f>COUNTA(#REF!)</f>
        <v>1</v>
      </c>
      <c r="F60" s="79" t="e">
        <f>MIN(B60,C60,E60)=MAX(B60,C60,E60)</f>
        <v>#REF!</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1"/>
  <sheetViews>
    <sheetView zoomScaleNormal="100" workbookViewId="0">
      <selection activeCell="E174" sqref="A1:E174"/>
    </sheetView>
  </sheetViews>
  <sheetFormatPr defaultColWidth="0" defaultRowHeight="12.5" zeroHeight="1" x14ac:dyDescent="0.25"/>
  <cols>
    <col min="1" max="1" width="35.7265625" style="150" customWidth="1"/>
    <col min="2" max="2" width="14.26953125" style="15" customWidth="1"/>
    <col min="3" max="3" width="71.453125" style="15" customWidth="1"/>
    <col min="4" max="4" width="50" style="15" customWidth="1"/>
    <col min="5" max="5" width="21.453125" style="15" customWidth="1"/>
    <col min="6" max="6" width="37.54296875" style="15" customWidth="1"/>
    <col min="7" max="9" width="9.1796875" style="15" hidden="1" customWidth="1"/>
    <col min="10" max="13" width="0" style="15" hidden="1" customWidth="1"/>
    <col min="14" max="16384" width="9.1796875" style="15" hidden="1"/>
  </cols>
  <sheetData>
    <row r="1" spans="1:6" ht="26.25" customHeight="1" x14ac:dyDescent="0.25">
      <c r="A1" s="160" t="s">
        <v>60</v>
      </c>
      <c r="B1" s="160"/>
      <c r="C1" s="160"/>
      <c r="D1" s="160"/>
      <c r="E1" s="160"/>
      <c r="F1" s="38"/>
    </row>
    <row r="2" spans="1:6" ht="21" customHeight="1" x14ac:dyDescent="0.25">
      <c r="A2" s="133" t="s">
        <v>3</v>
      </c>
      <c r="B2" s="163" t="str">
        <f>'Summary and sign-off'!B2:F2</f>
        <v>New Zealand Police</v>
      </c>
      <c r="C2" s="163"/>
      <c r="D2" s="163"/>
      <c r="E2" s="163"/>
      <c r="F2" s="38"/>
    </row>
    <row r="3" spans="1:6" ht="21" customHeight="1" x14ac:dyDescent="0.25">
      <c r="A3" s="133" t="s">
        <v>61</v>
      </c>
      <c r="B3" s="163" t="str">
        <f>'Summary and sign-off'!B3:F3</f>
        <v>Andrew Coster</v>
      </c>
      <c r="C3" s="163"/>
      <c r="D3" s="163"/>
      <c r="E3" s="163"/>
      <c r="F3" s="38"/>
    </row>
    <row r="4" spans="1:6" ht="21" customHeight="1" x14ac:dyDescent="0.25">
      <c r="A4" s="133" t="s">
        <v>62</v>
      </c>
      <c r="B4" s="163">
        <f>'Summary and sign-off'!B4:F4</f>
        <v>44013</v>
      </c>
      <c r="C4" s="163"/>
      <c r="D4" s="163"/>
      <c r="E4" s="163"/>
      <c r="F4" s="38"/>
    </row>
    <row r="5" spans="1:6" ht="21" customHeight="1" x14ac:dyDescent="0.25">
      <c r="A5" s="133" t="s">
        <v>63</v>
      </c>
      <c r="B5" s="163">
        <f>'Summary and sign-off'!B5:F5</f>
        <v>44377</v>
      </c>
      <c r="C5" s="163"/>
      <c r="D5" s="163"/>
      <c r="E5" s="163"/>
      <c r="F5" s="38"/>
    </row>
    <row r="6" spans="1:6" ht="21" customHeight="1" x14ac:dyDescent="0.25">
      <c r="A6" s="133" t="s">
        <v>64</v>
      </c>
      <c r="B6" s="158" t="s">
        <v>32</v>
      </c>
      <c r="C6" s="158"/>
      <c r="D6" s="158"/>
      <c r="E6" s="158"/>
      <c r="F6" s="38"/>
    </row>
    <row r="7" spans="1:6" ht="21" customHeight="1" x14ac:dyDescent="0.25">
      <c r="A7" s="133" t="s">
        <v>7</v>
      </c>
      <c r="B7" s="158" t="s">
        <v>34</v>
      </c>
      <c r="C7" s="158"/>
      <c r="D7" s="158"/>
      <c r="E7" s="158"/>
      <c r="F7" s="38"/>
    </row>
    <row r="8" spans="1:6" ht="36" customHeight="1" x14ac:dyDescent="0.3">
      <c r="A8" s="166" t="s">
        <v>65</v>
      </c>
      <c r="B8" s="167"/>
      <c r="C8" s="167"/>
      <c r="D8" s="167"/>
      <c r="E8" s="167"/>
      <c r="F8" s="18"/>
    </row>
    <row r="9" spans="1:6" ht="36" customHeight="1" x14ac:dyDescent="0.3">
      <c r="A9" s="168" t="s">
        <v>66</v>
      </c>
      <c r="B9" s="169"/>
      <c r="C9" s="169"/>
      <c r="D9" s="169"/>
      <c r="E9" s="169"/>
      <c r="F9" s="18"/>
    </row>
    <row r="10" spans="1:6" ht="24.75" customHeight="1" x14ac:dyDescent="0.35">
      <c r="A10" s="165" t="s">
        <v>67</v>
      </c>
      <c r="B10" s="170"/>
      <c r="C10" s="165"/>
      <c r="D10" s="165"/>
      <c r="E10" s="165"/>
      <c r="F10" s="39"/>
    </row>
    <row r="11" spans="1:6" ht="27" customHeight="1" x14ac:dyDescent="0.25">
      <c r="A11" s="109" t="s">
        <v>68</v>
      </c>
      <c r="B11" s="27" t="s">
        <v>69</v>
      </c>
      <c r="C11" s="27" t="s">
        <v>70</v>
      </c>
      <c r="D11" s="27" t="s">
        <v>71</v>
      </c>
      <c r="E11" s="27" t="s">
        <v>72</v>
      </c>
      <c r="F11" s="40"/>
    </row>
    <row r="12" spans="1:6" s="58" customFormat="1" hidden="1" x14ac:dyDescent="0.25">
      <c r="A12" s="134"/>
      <c r="B12" s="97"/>
      <c r="C12" s="98"/>
      <c r="D12" s="98"/>
      <c r="E12" s="99"/>
      <c r="F12" s="1"/>
    </row>
    <row r="13" spans="1:6" s="58" customFormat="1" x14ac:dyDescent="0.25">
      <c r="A13" s="135" t="s">
        <v>139</v>
      </c>
      <c r="B13" s="111"/>
      <c r="C13" s="112"/>
      <c r="D13" s="112"/>
      <c r="E13" s="113"/>
      <c r="F13" s="1"/>
    </row>
    <row r="14" spans="1:6" s="58" customFormat="1" x14ac:dyDescent="0.25">
      <c r="A14" s="135"/>
      <c r="B14" s="111"/>
      <c r="C14" s="112"/>
      <c r="D14" s="112"/>
      <c r="E14" s="113"/>
      <c r="F14" s="1"/>
    </row>
    <row r="15" spans="1:6" s="58" customFormat="1" x14ac:dyDescent="0.25">
      <c r="A15" s="135"/>
      <c r="B15" s="111"/>
      <c r="C15" s="112"/>
      <c r="D15" s="112"/>
      <c r="E15" s="113"/>
      <c r="F15" s="1"/>
    </row>
    <row r="16" spans="1:6" s="58" customFormat="1" x14ac:dyDescent="0.25">
      <c r="A16" s="135"/>
      <c r="B16" s="111"/>
      <c r="C16" s="112"/>
      <c r="D16" s="112"/>
      <c r="E16" s="113"/>
      <c r="F16" s="1"/>
    </row>
    <row r="17" spans="1:6" s="58" customFormat="1" x14ac:dyDescent="0.25">
      <c r="A17" s="135"/>
      <c r="B17" s="111"/>
      <c r="C17" s="112"/>
      <c r="D17" s="112"/>
      <c r="E17" s="113"/>
      <c r="F17" s="1"/>
    </row>
    <row r="18" spans="1:6" s="58" customFormat="1" ht="12.75" customHeight="1" x14ac:dyDescent="0.25">
      <c r="A18" s="135"/>
      <c r="B18" s="111"/>
      <c r="C18" s="112"/>
      <c r="D18" s="112"/>
      <c r="E18" s="113"/>
      <c r="F18" s="1"/>
    </row>
    <row r="19" spans="1:6" s="58" customFormat="1" x14ac:dyDescent="0.25">
      <c r="A19" s="136"/>
      <c r="B19" s="111"/>
      <c r="C19" s="112"/>
      <c r="D19" s="112"/>
      <c r="E19" s="113"/>
      <c r="F19" s="1"/>
    </row>
    <row r="20" spans="1:6" s="58" customFormat="1" x14ac:dyDescent="0.25">
      <c r="A20" s="136"/>
      <c r="B20" s="111"/>
      <c r="C20" s="112"/>
      <c r="D20" s="112"/>
      <c r="E20" s="113"/>
      <c r="F20" s="1"/>
    </row>
    <row r="21" spans="1:6" s="58" customFormat="1" hidden="1" x14ac:dyDescent="0.25">
      <c r="A21" s="137"/>
      <c r="B21" s="103"/>
      <c r="C21" s="104"/>
      <c r="D21" s="104"/>
      <c r="E21" s="105"/>
      <c r="F21" s="1"/>
    </row>
    <row r="22" spans="1:6" ht="19.5" customHeight="1" x14ac:dyDescent="0.25">
      <c r="A22" s="138" t="s">
        <v>73</v>
      </c>
      <c r="B22" s="73">
        <f>SUM(B12:B21)</f>
        <v>0</v>
      </c>
      <c r="C22" s="117" t="str">
        <f>IF(SUBTOTAL(3,B12:B21)=SUBTOTAL(103,B12:B21),'Summary and sign-off'!$A$48,'Summary and sign-off'!$A$49)</f>
        <v>Check - there are no hidden rows with data</v>
      </c>
      <c r="D22" s="164" t="str">
        <f>IF('Summary and sign-off'!F55='Summary and sign-off'!F54,'Summary and sign-off'!A51,'Summary and sign-off'!A50)</f>
        <v>Check - each entry provides sufficient information</v>
      </c>
      <c r="E22" s="164"/>
      <c r="F22" s="38"/>
    </row>
    <row r="23" spans="1:6" ht="10.5" customHeight="1" x14ac:dyDescent="0.3">
      <c r="A23" s="139"/>
      <c r="B23" s="18"/>
      <c r="C23" s="22"/>
      <c r="D23" s="22"/>
      <c r="E23" s="22"/>
      <c r="F23" s="22"/>
    </row>
    <row r="24" spans="1:6" ht="24.75" customHeight="1" x14ac:dyDescent="0.35">
      <c r="A24" s="165" t="s">
        <v>74</v>
      </c>
      <c r="B24" s="165"/>
      <c r="C24" s="165"/>
      <c r="D24" s="165"/>
      <c r="E24" s="165"/>
      <c r="F24" s="39"/>
    </row>
    <row r="25" spans="1:6" ht="27" customHeight="1" x14ac:dyDescent="0.25">
      <c r="A25" s="109" t="s">
        <v>68</v>
      </c>
      <c r="B25" s="27" t="s">
        <v>13</v>
      </c>
      <c r="C25" s="27" t="s">
        <v>75</v>
      </c>
      <c r="D25" s="27" t="s">
        <v>71</v>
      </c>
      <c r="E25" s="27" t="s">
        <v>72</v>
      </c>
      <c r="F25" s="40"/>
    </row>
    <row r="26" spans="1:6" s="58" customFormat="1" hidden="1" x14ac:dyDescent="0.25">
      <c r="A26" s="140"/>
      <c r="B26" s="103"/>
      <c r="C26" s="104"/>
      <c r="D26" s="104"/>
      <c r="E26" s="105"/>
      <c r="F26" s="1"/>
    </row>
    <row r="27" spans="1:6" s="110" customFormat="1" ht="25" x14ac:dyDescent="0.25">
      <c r="A27" s="141" t="s">
        <v>167</v>
      </c>
      <c r="B27" s="130"/>
      <c r="C27" s="131" t="s">
        <v>199</v>
      </c>
      <c r="D27" s="131"/>
      <c r="E27" s="131" t="s">
        <v>165</v>
      </c>
      <c r="F27" s="126"/>
    </row>
    <row r="28" spans="1:6" s="58" customFormat="1" x14ac:dyDescent="0.25">
      <c r="A28" s="142"/>
      <c r="B28" s="127">
        <v>426</v>
      </c>
      <c r="C28" s="128"/>
      <c r="D28" s="128" t="s">
        <v>159</v>
      </c>
      <c r="E28" s="129"/>
      <c r="F28" s="1"/>
    </row>
    <row r="29" spans="1:6" s="58" customFormat="1" x14ac:dyDescent="0.25">
      <c r="A29" s="135"/>
      <c r="B29" s="111">
        <v>157</v>
      </c>
      <c r="C29" s="112"/>
      <c r="D29" s="112" t="s">
        <v>161</v>
      </c>
      <c r="E29" s="113"/>
      <c r="F29" s="1"/>
    </row>
    <row r="30" spans="1:6" s="58" customFormat="1" x14ac:dyDescent="0.25">
      <c r="A30" s="135"/>
      <c r="B30" s="111">
        <v>46</v>
      </c>
      <c r="C30" s="112"/>
      <c r="D30" s="112" t="s">
        <v>160</v>
      </c>
      <c r="E30" s="113"/>
      <c r="F30" s="1"/>
    </row>
    <row r="31" spans="1:6" s="58" customFormat="1" ht="25" x14ac:dyDescent="0.25">
      <c r="A31" s="141">
        <v>44022</v>
      </c>
      <c r="B31" s="130"/>
      <c r="C31" s="131" t="s">
        <v>193</v>
      </c>
      <c r="D31" s="131"/>
      <c r="E31" s="131" t="s">
        <v>163</v>
      </c>
      <c r="F31" s="1"/>
    </row>
    <row r="32" spans="1:6" s="58" customFormat="1" x14ac:dyDescent="0.25">
      <c r="A32" s="135"/>
      <c r="B32" s="111">
        <v>668</v>
      </c>
      <c r="C32" s="112"/>
      <c r="D32" s="112" t="s">
        <v>159</v>
      </c>
      <c r="E32" s="113"/>
      <c r="F32" s="1"/>
    </row>
    <row r="33" spans="1:6" s="58" customFormat="1" x14ac:dyDescent="0.25">
      <c r="A33" s="135"/>
      <c r="B33" s="111">
        <v>36</v>
      </c>
      <c r="C33" s="112"/>
      <c r="D33" s="112" t="s">
        <v>160</v>
      </c>
      <c r="E33" s="113"/>
      <c r="F33" s="1"/>
    </row>
    <row r="34" spans="1:6" s="58" customFormat="1" ht="25" x14ac:dyDescent="0.25">
      <c r="A34" s="141">
        <v>44036</v>
      </c>
      <c r="B34" s="130"/>
      <c r="C34" s="131" t="s">
        <v>194</v>
      </c>
      <c r="D34" s="131"/>
      <c r="E34" s="131" t="s">
        <v>165</v>
      </c>
      <c r="F34" s="1"/>
    </row>
    <row r="35" spans="1:6" s="58" customFormat="1" x14ac:dyDescent="0.25">
      <c r="A35" s="135"/>
      <c r="B35" s="111">
        <v>539</v>
      </c>
      <c r="C35" s="112"/>
      <c r="D35" s="112" t="s">
        <v>159</v>
      </c>
      <c r="E35" s="113"/>
      <c r="F35" s="1"/>
    </row>
    <row r="36" spans="1:6" s="58" customFormat="1" x14ac:dyDescent="0.25">
      <c r="A36" s="135"/>
      <c r="B36" s="111">
        <v>40</v>
      </c>
      <c r="C36" s="112"/>
      <c r="D36" s="112" t="s">
        <v>160</v>
      </c>
      <c r="E36" s="113"/>
      <c r="F36" s="1"/>
    </row>
    <row r="37" spans="1:6" s="58" customFormat="1" ht="37.5" x14ac:dyDescent="0.25">
      <c r="A37" s="141" t="s">
        <v>168</v>
      </c>
      <c r="B37" s="131"/>
      <c r="C37" s="131" t="s">
        <v>202</v>
      </c>
      <c r="D37" s="131"/>
      <c r="E37" s="131" t="s">
        <v>229</v>
      </c>
      <c r="F37" s="1"/>
    </row>
    <row r="38" spans="1:6" s="58" customFormat="1" x14ac:dyDescent="0.25">
      <c r="A38" s="135"/>
      <c r="B38" s="111">
        <v>485</v>
      </c>
      <c r="C38" s="112"/>
      <c r="D38" s="112" t="s">
        <v>159</v>
      </c>
      <c r="E38" s="113"/>
      <c r="F38" s="1"/>
    </row>
    <row r="39" spans="1:6" s="58" customFormat="1" x14ac:dyDescent="0.25">
      <c r="A39" s="135"/>
      <c r="B39" s="111">
        <v>311</v>
      </c>
      <c r="C39" s="112"/>
      <c r="D39" s="112" t="s">
        <v>161</v>
      </c>
      <c r="E39" s="113"/>
      <c r="F39" s="1"/>
    </row>
    <row r="40" spans="1:6" s="58" customFormat="1" x14ac:dyDescent="0.25">
      <c r="A40" s="135"/>
      <c r="B40" s="111">
        <v>66</v>
      </c>
      <c r="C40" s="112"/>
      <c r="D40" s="112" t="s">
        <v>160</v>
      </c>
      <c r="E40" s="113"/>
      <c r="F40" s="1"/>
    </row>
    <row r="41" spans="1:6" s="58" customFormat="1" x14ac:dyDescent="0.25">
      <c r="A41" s="141" t="s">
        <v>169</v>
      </c>
      <c r="B41" s="131"/>
      <c r="C41" s="131"/>
      <c r="D41" s="131"/>
      <c r="E41" s="131"/>
      <c r="F41" s="1"/>
    </row>
    <row r="42" spans="1:6" s="58" customFormat="1" x14ac:dyDescent="0.25">
      <c r="A42" s="135"/>
      <c r="B42" s="111">
        <v>56</v>
      </c>
      <c r="C42" s="112"/>
      <c r="D42" s="113" t="s">
        <v>179</v>
      </c>
      <c r="E42" s="113"/>
      <c r="F42" s="1"/>
    </row>
    <row r="43" spans="1:6" s="58" customFormat="1" x14ac:dyDescent="0.25">
      <c r="A43" s="141">
        <v>44064</v>
      </c>
      <c r="B43" s="131"/>
      <c r="C43" s="131"/>
      <c r="D43" s="131"/>
      <c r="E43" s="131"/>
      <c r="F43" s="1"/>
    </row>
    <row r="44" spans="1:6" s="58" customFormat="1" x14ac:dyDescent="0.25">
      <c r="A44" s="135"/>
      <c r="B44" s="111">
        <v>36</v>
      </c>
      <c r="C44" s="112"/>
      <c r="D44" s="112" t="s">
        <v>179</v>
      </c>
      <c r="E44" s="113"/>
      <c r="F44" s="1"/>
    </row>
    <row r="45" spans="1:6" s="58" customFormat="1" ht="25" x14ac:dyDescent="0.25">
      <c r="A45" s="141">
        <v>44070</v>
      </c>
      <c r="B45" s="131"/>
      <c r="C45" s="131" t="s">
        <v>203</v>
      </c>
      <c r="D45" s="131"/>
      <c r="E45" s="131" t="s">
        <v>163</v>
      </c>
      <c r="F45" s="1"/>
    </row>
    <row r="46" spans="1:6" s="58" customFormat="1" x14ac:dyDescent="0.25">
      <c r="A46" s="135"/>
      <c r="B46" s="111">
        <v>563</v>
      </c>
      <c r="C46" s="112"/>
      <c r="D46" s="112" t="s">
        <v>159</v>
      </c>
      <c r="E46" s="113"/>
      <c r="F46" s="1"/>
    </row>
    <row r="47" spans="1:6" s="58" customFormat="1" x14ac:dyDescent="0.25">
      <c r="A47" s="135"/>
      <c r="B47" s="111">
        <v>36</v>
      </c>
      <c r="C47" s="112"/>
      <c r="D47" s="112" t="s">
        <v>160</v>
      </c>
      <c r="E47" s="113"/>
      <c r="F47" s="1"/>
    </row>
    <row r="48" spans="1:6" s="58" customFormat="1" ht="25" x14ac:dyDescent="0.25">
      <c r="A48" s="141">
        <v>44078</v>
      </c>
      <c r="B48" s="131"/>
      <c r="C48" s="131" t="s">
        <v>200</v>
      </c>
      <c r="D48" s="131"/>
      <c r="E48" s="131" t="s">
        <v>162</v>
      </c>
      <c r="F48" s="1"/>
    </row>
    <row r="49" spans="1:6" s="58" customFormat="1" x14ac:dyDescent="0.25">
      <c r="A49" s="135"/>
      <c r="B49" s="111">
        <v>408</v>
      </c>
      <c r="C49" s="112"/>
      <c r="D49" s="112" t="s">
        <v>159</v>
      </c>
      <c r="E49" s="113"/>
      <c r="F49" s="1"/>
    </row>
    <row r="50" spans="1:6" s="58" customFormat="1" x14ac:dyDescent="0.25">
      <c r="A50" s="135"/>
      <c r="B50" s="111">
        <v>36</v>
      </c>
      <c r="C50" s="112"/>
      <c r="D50" s="112" t="s">
        <v>160</v>
      </c>
      <c r="E50" s="113"/>
      <c r="F50" s="1"/>
    </row>
    <row r="51" spans="1:6" s="58" customFormat="1" ht="50" x14ac:dyDescent="0.25">
      <c r="A51" s="141" t="s">
        <v>190</v>
      </c>
      <c r="B51" s="131"/>
      <c r="C51" s="131" t="s">
        <v>195</v>
      </c>
      <c r="D51" s="131"/>
      <c r="E51" s="131" t="s">
        <v>235</v>
      </c>
      <c r="F51" s="1"/>
    </row>
    <row r="52" spans="1:6" s="58" customFormat="1" x14ac:dyDescent="0.25">
      <c r="A52" s="135"/>
      <c r="B52" s="111">
        <v>332</v>
      </c>
      <c r="C52" s="112"/>
      <c r="D52" s="112" t="s">
        <v>159</v>
      </c>
      <c r="E52" s="113"/>
      <c r="F52" s="1"/>
    </row>
    <row r="53" spans="1:6" s="58" customFormat="1" x14ac:dyDescent="0.25">
      <c r="A53" s="135"/>
      <c r="B53" s="111">
        <v>429</v>
      </c>
      <c r="C53" s="112"/>
      <c r="D53" s="112" t="s">
        <v>161</v>
      </c>
      <c r="E53" s="113"/>
      <c r="F53" s="1"/>
    </row>
    <row r="54" spans="1:6" s="58" customFormat="1" x14ac:dyDescent="0.25">
      <c r="A54" s="135"/>
      <c r="B54" s="111">
        <v>76</v>
      </c>
      <c r="C54" s="112"/>
      <c r="D54" s="112" t="s">
        <v>160</v>
      </c>
      <c r="E54" s="113"/>
      <c r="F54" s="1"/>
    </row>
    <row r="55" spans="1:6" s="58" customFormat="1" ht="25" x14ac:dyDescent="0.25">
      <c r="A55" s="141">
        <v>44099</v>
      </c>
      <c r="B55" s="130"/>
      <c r="C55" s="131" t="s">
        <v>204</v>
      </c>
      <c r="D55" s="131"/>
      <c r="E55" s="132" t="s">
        <v>170</v>
      </c>
      <c r="F55" s="1"/>
    </row>
    <row r="56" spans="1:6" s="58" customFormat="1" x14ac:dyDescent="0.25">
      <c r="A56" s="135"/>
      <c r="B56" s="111">
        <v>312</v>
      </c>
      <c r="C56" s="112"/>
      <c r="D56" s="112" t="s">
        <v>159</v>
      </c>
      <c r="E56" s="113"/>
      <c r="F56" s="1"/>
    </row>
    <row r="57" spans="1:6" s="58" customFormat="1" x14ac:dyDescent="0.25">
      <c r="A57" s="135"/>
      <c r="B57" s="111">
        <v>76</v>
      </c>
      <c r="C57" s="112"/>
      <c r="D57" s="112" t="s">
        <v>160</v>
      </c>
      <c r="E57" s="113"/>
      <c r="F57" s="1"/>
    </row>
    <row r="58" spans="1:6" s="58" customFormat="1" ht="25" x14ac:dyDescent="0.25">
      <c r="A58" s="141" t="s">
        <v>172</v>
      </c>
      <c r="B58" s="130"/>
      <c r="C58" s="131" t="s">
        <v>205</v>
      </c>
      <c r="D58" s="131"/>
      <c r="E58" s="132" t="s">
        <v>171</v>
      </c>
      <c r="F58" s="1"/>
    </row>
    <row r="59" spans="1:6" s="58" customFormat="1" x14ac:dyDescent="0.25">
      <c r="A59" s="135"/>
      <c r="B59" s="111">
        <v>396</v>
      </c>
      <c r="C59" s="112"/>
      <c r="D59" s="112" t="s">
        <v>159</v>
      </c>
      <c r="E59" s="113"/>
      <c r="F59" s="1"/>
    </row>
    <row r="60" spans="1:6" s="58" customFormat="1" x14ac:dyDescent="0.25">
      <c r="A60" s="135"/>
      <c r="B60" s="111">
        <v>152</v>
      </c>
      <c r="C60" s="112"/>
      <c r="D60" s="112" t="s">
        <v>161</v>
      </c>
      <c r="E60" s="113"/>
      <c r="F60" s="1"/>
    </row>
    <row r="61" spans="1:6" s="58" customFormat="1" x14ac:dyDescent="0.25">
      <c r="A61" s="135"/>
      <c r="B61" s="111">
        <v>36</v>
      </c>
      <c r="C61" s="112"/>
      <c r="D61" s="112" t="s">
        <v>160</v>
      </c>
      <c r="E61" s="113"/>
      <c r="F61" s="1"/>
    </row>
    <row r="62" spans="1:6" s="58" customFormat="1" ht="25" x14ac:dyDescent="0.25">
      <c r="A62" s="141" t="s">
        <v>173</v>
      </c>
      <c r="B62" s="130"/>
      <c r="C62" s="131" t="s">
        <v>196</v>
      </c>
      <c r="D62" s="131"/>
      <c r="E62" s="132" t="s">
        <v>174</v>
      </c>
      <c r="F62" s="1"/>
    </row>
    <row r="63" spans="1:6" s="58" customFormat="1" x14ac:dyDescent="0.25">
      <c r="A63" s="135"/>
      <c r="B63" s="111">
        <v>223</v>
      </c>
      <c r="C63" s="112"/>
      <c r="D63" s="112" t="s">
        <v>159</v>
      </c>
      <c r="E63" s="113"/>
      <c r="F63" s="1"/>
    </row>
    <row r="64" spans="1:6" s="58" customFormat="1" x14ac:dyDescent="0.25">
      <c r="A64" s="135"/>
      <c r="B64" s="111">
        <v>162</v>
      </c>
      <c r="C64" s="112"/>
      <c r="D64" s="112" t="s">
        <v>161</v>
      </c>
      <c r="E64" s="113"/>
      <c r="F64" s="1"/>
    </row>
    <row r="65" spans="1:6" s="58" customFormat="1" x14ac:dyDescent="0.25">
      <c r="A65" s="135"/>
      <c r="B65" s="111">
        <v>56</v>
      </c>
      <c r="C65" s="112"/>
      <c r="D65" s="112" t="s">
        <v>160</v>
      </c>
      <c r="E65" s="113"/>
      <c r="F65" s="1"/>
    </row>
    <row r="66" spans="1:6" s="58" customFormat="1" ht="37.5" x14ac:dyDescent="0.25">
      <c r="A66" s="141" t="s">
        <v>175</v>
      </c>
      <c r="B66" s="130"/>
      <c r="C66" s="131" t="s">
        <v>206</v>
      </c>
      <c r="D66" s="131"/>
      <c r="E66" s="132" t="s">
        <v>237</v>
      </c>
      <c r="F66" s="1"/>
    </row>
    <row r="67" spans="1:6" s="58" customFormat="1" x14ac:dyDescent="0.25">
      <c r="A67" s="135"/>
      <c r="B67" s="111">
        <v>418</v>
      </c>
      <c r="C67" s="112"/>
      <c r="D67" s="112" t="s">
        <v>159</v>
      </c>
      <c r="E67" s="113"/>
      <c r="F67" s="1"/>
    </row>
    <row r="68" spans="1:6" s="58" customFormat="1" x14ac:dyDescent="0.25">
      <c r="A68" s="135"/>
      <c r="B68" s="111">
        <v>215</v>
      </c>
      <c r="C68" s="112"/>
      <c r="D68" s="112" t="s">
        <v>176</v>
      </c>
      <c r="E68" s="113"/>
      <c r="F68" s="1"/>
    </row>
    <row r="69" spans="1:6" s="58" customFormat="1" x14ac:dyDescent="0.25">
      <c r="A69" s="135"/>
      <c r="B69" s="111">
        <v>36</v>
      </c>
      <c r="C69" s="112"/>
      <c r="D69" s="112" t="s">
        <v>160</v>
      </c>
      <c r="E69" s="113"/>
      <c r="F69" s="1"/>
    </row>
    <row r="70" spans="1:6" s="58" customFormat="1" ht="25" x14ac:dyDescent="0.25">
      <c r="A70" s="141" t="s">
        <v>177</v>
      </c>
      <c r="B70" s="130"/>
      <c r="C70" s="131" t="s">
        <v>198</v>
      </c>
      <c r="D70" s="131"/>
      <c r="E70" s="132" t="s">
        <v>163</v>
      </c>
      <c r="F70" s="1"/>
    </row>
    <row r="71" spans="1:6" s="58" customFormat="1" x14ac:dyDescent="0.25">
      <c r="A71" s="135"/>
      <c r="B71" s="111">
        <v>492</v>
      </c>
      <c r="C71" s="112"/>
      <c r="D71" s="112" t="s">
        <v>159</v>
      </c>
      <c r="E71" s="113"/>
      <c r="F71" s="1"/>
    </row>
    <row r="72" spans="1:6" s="58" customFormat="1" x14ac:dyDescent="0.25">
      <c r="A72" s="135"/>
      <c r="B72" s="111">
        <v>76</v>
      </c>
      <c r="C72" s="112"/>
      <c r="D72" s="112" t="s">
        <v>160</v>
      </c>
      <c r="E72" s="113"/>
      <c r="F72" s="1"/>
    </row>
    <row r="73" spans="1:6" s="58" customFormat="1" ht="25" x14ac:dyDescent="0.25">
      <c r="A73" s="141" t="s">
        <v>178</v>
      </c>
      <c r="B73" s="130"/>
      <c r="C73" s="131" t="s">
        <v>197</v>
      </c>
      <c r="D73" s="131"/>
      <c r="E73" s="132" t="s">
        <v>238</v>
      </c>
      <c r="F73" s="1"/>
    </row>
    <row r="74" spans="1:6" s="58" customFormat="1" x14ac:dyDescent="0.25">
      <c r="A74" s="135"/>
      <c r="B74" s="111">
        <v>552</v>
      </c>
      <c r="C74" s="112"/>
      <c r="D74" s="112" t="s">
        <v>159</v>
      </c>
      <c r="E74" s="113"/>
      <c r="F74" s="1"/>
    </row>
    <row r="75" spans="1:6" s="58" customFormat="1" x14ac:dyDescent="0.25">
      <c r="A75" s="135"/>
      <c r="B75" s="111">
        <v>222</v>
      </c>
      <c r="C75" s="112"/>
      <c r="D75" s="112" t="s">
        <v>161</v>
      </c>
      <c r="E75" s="113"/>
      <c r="F75" s="1"/>
    </row>
    <row r="76" spans="1:6" s="58" customFormat="1" x14ac:dyDescent="0.25">
      <c r="A76" s="135"/>
      <c r="B76" s="111">
        <v>388</v>
      </c>
      <c r="C76" s="112"/>
      <c r="D76" s="112" t="s">
        <v>161</v>
      </c>
      <c r="E76" s="113"/>
      <c r="F76" s="1"/>
    </row>
    <row r="77" spans="1:6" s="58" customFormat="1" x14ac:dyDescent="0.25">
      <c r="A77" s="135"/>
      <c r="B77" s="111">
        <v>60</v>
      </c>
      <c r="C77" s="112"/>
      <c r="D77" s="112" t="s">
        <v>160</v>
      </c>
      <c r="E77" s="113"/>
      <c r="F77" s="1"/>
    </row>
    <row r="78" spans="1:6" s="58" customFormat="1" x14ac:dyDescent="0.25">
      <c r="A78" s="141">
        <v>44155</v>
      </c>
      <c r="B78" s="130"/>
      <c r="C78" s="131"/>
      <c r="D78" s="131"/>
      <c r="E78" s="132"/>
      <c r="F78" s="1"/>
    </row>
    <row r="79" spans="1:6" s="58" customFormat="1" x14ac:dyDescent="0.25">
      <c r="A79" s="135"/>
      <c r="B79" s="111">
        <v>56</v>
      </c>
      <c r="C79" s="112"/>
      <c r="D79" s="112" t="s">
        <v>179</v>
      </c>
      <c r="E79" s="113"/>
      <c r="F79" s="1"/>
    </row>
    <row r="80" spans="1:6" s="58" customFormat="1" x14ac:dyDescent="0.25">
      <c r="A80" s="141">
        <v>44161</v>
      </c>
      <c r="B80" s="130"/>
      <c r="C80" s="131"/>
      <c r="D80" s="131"/>
      <c r="E80" s="132"/>
      <c r="F80" s="1"/>
    </row>
    <row r="81" spans="1:6" s="58" customFormat="1" x14ac:dyDescent="0.25">
      <c r="A81" s="135"/>
      <c r="B81" s="111">
        <v>76</v>
      </c>
      <c r="C81" s="112"/>
      <c r="D81" s="112" t="s">
        <v>179</v>
      </c>
      <c r="E81" s="113"/>
      <c r="F81" s="1"/>
    </row>
    <row r="82" spans="1:6" s="58" customFormat="1" ht="25" x14ac:dyDescent="0.25">
      <c r="A82" s="141">
        <v>44167</v>
      </c>
      <c r="B82" s="130"/>
      <c r="C82" s="131" t="s">
        <v>207</v>
      </c>
      <c r="D82" s="131"/>
      <c r="E82" s="152" t="s">
        <v>165</v>
      </c>
      <c r="F82" s="1"/>
    </row>
    <row r="83" spans="1:6" s="58" customFormat="1" x14ac:dyDescent="0.25">
      <c r="A83" s="135"/>
      <c r="B83" s="111">
        <v>341</v>
      </c>
      <c r="C83" s="112"/>
      <c r="D83" s="112" t="s">
        <v>159</v>
      </c>
      <c r="E83" s="113"/>
      <c r="F83" s="1"/>
    </row>
    <row r="84" spans="1:6" s="58" customFormat="1" x14ac:dyDescent="0.25">
      <c r="A84" s="135"/>
      <c r="B84" s="111">
        <v>56</v>
      </c>
      <c r="C84" s="112"/>
      <c r="D84" s="112" t="s">
        <v>160</v>
      </c>
      <c r="E84" s="113"/>
      <c r="F84" s="1"/>
    </row>
    <row r="85" spans="1:6" s="58" customFormat="1" x14ac:dyDescent="0.25">
      <c r="A85" s="141">
        <v>44183</v>
      </c>
      <c r="B85" s="130"/>
      <c r="C85" s="131"/>
      <c r="D85" s="131"/>
      <c r="E85" s="132"/>
      <c r="F85" s="1"/>
    </row>
    <row r="86" spans="1:6" s="58" customFormat="1" x14ac:dyDescent="0.25">
      <c r="A86" s="135"/>
      <c r="B86" s="111">
        <v>56</v>
      </c>
      <c r="C86" s="112"/>
      <c r="D86" s="112" t="s">
        <v>179</v>
      </c>
      <c r="E86" s="113"/>
      <c r="F86" s="1"/>
    </row>
    <row r="87" spans="1:6" s="58" customFormat="1" ht="25" x14ac:dyDescent="0.25">
      <c r="A87" s="141">
        <v>44208</v>
      </c>
      <c r="B87" s="130"/>
      <c r="C87" s="131" t="s">
        <v>208</v>
      </c>
      <c r="D87" s="131"/>
      <c r="E87" s="132" t="s">
        <v>165</v>
      </c>
      <c r="F87" s="1"/>
    </row>
    <row r="88" spans="1:6" s="58" customFormat="1" x14ac:dyDescent="0.25">
      <c r="A88" s="135"/>
      <c r="B88" s="111">
        <v>313</v>
      </c>
      <c r="C88" s="112"/>
      <c r="D88" s="112" t="s">
        <v>159</v>
      </c>
      <c r="E88" s="113"/>
      <c r="F88" s="1"/>
    </row>
    <row r="89" spans="1:6" s="58" customFormat="1" x14ac:dyDescent="0.25">
      <c r="A89" s="135"/>
      <c r="B89" s="111">
        <v>46</v>
      </c>
      <c r="C89" s="112"/>
      <c r="D89" s="112" t="s">
        <v>160</v>
      </c>
      <c r="E89" s="113"/>
      <c r="F89" s="1"/>
    </row>
    <row r="90" spans="1:6" s="58" customFormat="1" ht="25" x14ac:dyDescent="0.25">
      <c r="A90" s="141" t="s">
        <v>180</v>
      </c>
      <c r="B90" s="130"/>
      <c r="C90" s="131" t="s">
        <v>181</v>
      </c>
      <c r="D90" s="131"/>
      <c r="E90" s="132" t="s">
        <v>182</v>
      </c>
      <c r="F90" s="1"/>
    </row>
    <row r="91" spans="1:6" s="58" customFormat="1" x14ac:dyDescent="0.25">
      <c r="A91" s="135"/>
      <c r="B91" s="111">
        <v>748</v>
      </c>
      <c r="C91" s="112"/>
      <c r="D91" s="112" t="s">
        <v>159</v>
      </c>
      <c r="E91" s="113"/>
      <c r="F91" s="1"/>
    </row>
    <row r="92" spans="1:6" s="58" customFormat="1" x14ac:dyDescent="0.25">
      <c r="A92" s="135"/>
      <c r="B92" s="111">
        <v>1565</v>
      </c>
      <c r="C92" s="112"/>
      <c r="D92" s="112" t="s">
        <v>161</v>
      </c>
      <c r="E92" s="113"/>
      <c r="F92" s="1"/>
    </row>
    <row r="93" spans="1:6" s="58" customFormat="1" x14ac:dyDescent="0.25">
      <c r="A93" s="135"/>
      <c r="B93" s="111">
        <v>76</v>
      </c>
      <c r="C93" s="112"/>
      <c r="D93" s="112" t="s">
        <v>160</v>
      </c>
      <c r="E93" s="113"/>
      <c r="F93" s="1"/>
    </row>
    <row r="94" spans="1:6" s="58" customFormat="1" x14ac:dyDescent="0.25">
      <c r="A94" s="141">
        <v>44246</v>
      </c>
      <c r="B94" s="130"/>
      <c r="C94" s="131"/>
      <c r="D94" s="131"/>
      <c r="E94" s="132"/>
      <c r="F94" s="1"/>
    </row>
    <row r="95" spans="1:6" s="58" customFormat="1" x14ac:dyDescent="0.25">
      <c r="A95" s="135"/>
      <c r="B95" s="111">
        <v>66</v>
      </c>
      <c r="C95" s="112"/>
      <c r="D95" s="112" t="s">
        <v>179</v>
      </c>
      <c r="E95" s="113"/>
      <c r="F95" s="1"/>
    </row>
    <row r="96" spans="1:6" s="58" customFormat="1" ht="25" x14ac:dyDescent="0.25">
      <c r="A96" s="141">
        <v>44249</v>
      </c>
      <c r="B96" s="130"/>
      <c r="C96" s="131" t="s">
        <v>209</v>
      </c>
      <c r="D96" s="131"/>
      <c r="E96" s="132" t="s">
        <v>163</v>
      </c>
      <c r="F96" s="1"/>
    </row>
    <row r="97" spans="1:6" s="58" customFormat="1" x14ac:dyDescent="0.25">
      <c r="A97" s="135"/>
      <c r="B97" s="111">
        <v>321</v>
      </c>
      <c r="C97" s="112"/>
      <c r="D97" s="112" t="s">
        <v>159</v>
      </c>
      <c r="E97" s="113"/>
      <c r="F97" s="1"/>
    </row>
    <row r="98" spans="1:6" s="58" customFormat="1" x14ac:dyDescent="0.25">
      <c r="A98" s="135"/>
      <c r="B98" s="111">
        <v>321</v>
      </c>
      <c r="C98" s="112"/>
      <c r="D98" s="112" t="s">
        <v>159</v>
      </c>
      <c r="E98" s="113"/>
      <c r="F98" s="1"/>
    </row>
    <row r="99" spans="1:6" s="58" customFormat="1" x14ac:dyDescent="0.25">
      <c r="A99" s="135"/>
      <c r="B99" s="111">
        <v>46</v>
      </c>
      <c r="C99" s="112"/>
      <c r="D99" s="112" t="s">
        <v>183</v>
      </c>
      <c r="E99" s="113"/>
      <c r="F99" s="1"/>
    </row>
    <row r="100" spans="1:6" s="58" customFormat="1" ht="25" x14ac:dyDescent="0.25">
      <c r="A100" s="141">
        <v>44253</v>
      </c>
      <c r="B100" s="130"/>
      <c r="C100" s="131" t="s">
        <v>207</v>
      </c>
      <c r="D100" s="131"/>
      <c r="E100" s="132" t="s">
        <v>165</v>
      </c>
      <c r="F100" s="1"/>
    </row>
    <row r="101" spans="1:6" s="58" customFormat="1" x14ac:dyDescent="0.25">
      <c r="A101" s="135"/>
      <c r="B101" s="111">
        <v>381</v>
      </c>
      <c r="C101" s="112"/>
      <c r="D101" s="112" t="s">
        <v>159</v>
      </c>
      <c r="E101" s="113"/>
      <c r="F101" s="1"/>
    </row>
    <row r="102" spans="1:6" s="58" customFormat="1" x14ac:dyDescent="0.25">
      <c r="A102" s="135"/>
      <c r="B102" s="111">
        <v>26</v>
      </c>
      <c r="C102" s="112"/>
      <c r="D102" s="112" t="s">
        <v>160</v>
      </c>
      <c r="E102" s="113"/>
      <c r="F102" s="1"/>
    </row>
    <row r="103" spans="1:6" s="58" customFormat="1" ht="25" x14ac:dyDescent="0.25">
      <c r="A103" s="141">
        <v>44258</v>
      </c>
      <c r="B103" s="130"/>
      <c r="C103" s="131" t="s">
        <v>210</v>
      </c>
      <c r="D103" s="131"/>
      <c r="E103" s="132" t="s">
        <v>163</v>
      </c>
      <c r="F103" s="1"/>
    </row>
    <row r="104" spans="1:6" s="58" customFormat="1" x14ac:dyDescent="0.25">
      <c r="A104" s="135"/>
      <c r="B104" s="111">
        <v>550</v>
      </c>
      <c r="C104" s="112"/>
      <c r="D104" s="112" t="s">
        <v>159</v>
      </c>
      <c r="E104" s="113"/>
      <c r="F104" s="1"/>
    </row>
    <row r="105" spans="1:6" s="58" customFormat="1" x14ac:dyDescent="0.25">
      <c r="A105" s="135"/>
      <c r="B105" s="111">
        <v>26</v>
      </c>
      <c r="C105" s="112"/>
      <c r="D105" s="112" t="s">
        <v>160</v>
      </c>
      <c r="E105" s="113"/>
      <c r="F105" s="1"/>
    </row>
    <row r="106" spans="1:6" s="58" customFormat="1" ht="25" x14ac:dyDescent="0.25">
      <c r="A106" s="141">
        <v>44266</v>
      </c>
      <c r="B106" s="130"/>
      <c r="C106" s="131" t="s">
        <v>211</v>
      </c>
      <c r="D106" s="131"/>
      <c r="E106" s="132" t="s">
        <v>184</v>
      </c>
      <c r="F106" s="1"/>
    </row>
    <row r="107" spans="1:6" s="58" customFormat="1" x14ac:dyDescent="0.25">
      <c r="A107" s="135"/>
      <c r="B107" s="111">
        <v>382</v>
      </c>
      <c r="C107" s="112"/>
      <c r="D107" s="112" t="s">
        <v>159</v>
      </c>
      <c r="E107" s="113"/>
      <c r="F107" s="1"/>
    </row>
    <row r="108" spans="1:6" s="58" customFormat="1" x14ac:dyDescent="0.25">
      <c r="A108" s="135"/>
      <c r="B108" s="111">
        <v>26</v>
      </c>
      <c r="C108" s="112"/>
      <c r="D108" s="112" t="s">
        <v>160</v>
      </c>
      <c r="E108" s="113"/>
      <c r="F108" s="1"/>
    </row>
    <row r="109" spans="1:6" s="58" customFormat="1" x14ac:dyDescent="0.25">
      <c r="A109" s="141">
        <v>44267</v>
      </c>
      <c r="B109" s="130"/>
      <c r="C109" s="131"/>
      <c r="D109" s="131"/>
      <c r="E109" s="132"/>
      <c r="F109" s="1"/>
    </row>
    <row r="110" spans="1:6" s="58" customFormat="1" x14ac:dyDescent="0.25">
      <c r="A110" s="135"/>
      <c r="B110" s="111">
        <v>46</v>
      </c>
      <c r="C110" s="112"/>
      <c r="D110" s="112" t="s">
        <v>179</v>
      </c>
      <c r="E110" s="113"/>
      <c r="F110" s="1"/>
    </row>
    <row r="111" spans="1:6" s="58" customFormat="1" ht="25" x14ac:dyDescent="0.25">
      <c r="A111" s="141">
        <v>44268</v>
      </c>
      <c r="B111" s="130"/>
      <c r="C111" s="131" t="s">
        <v>212</v>
      </c>
      <c r="D111" s="131"/>
      <c r="E111" s="132" t="s">
        <v>163</v>
      </c>
      <c r="F111" s="1"/>
    </row>
    <row r="112" spans="1:6" s="58" customFormat="1" x14ac:dyDescent="0.25">
      <c r="A112" s="135"/>
      <c r="B112" s="111">
        <v>328</v>
      </c>
      <c r="C112" s="112"/>
      <c r="D112" s="112" t="s">
        <v>159</v>
      </c>
      <c r="E112" s="113"/>
      <c r="F112" s="1"/>
    </row>
    <row r="113" spans="1:6" s="58" customFormat="1" x14ac:dyDescent="0.25">
      <c r="A113" s="135"/>
      <c r="B113" s="111">
        <v>26</v>
      </c>
      <c r="C113" s="112"/>
      <c r="D113" s="112" t="s">
        <v>183</v>
      </c>
      <c r="E113" s="113"/>
      <c r="F113" s="1"/>
    </row>
    <row r="114" spans="1:6" s="58" customFormat="1" ht="25" x14ac:dyDescent="0.25">
      <c r="A114" s="141" t="s">
        <v>189</v>
      </c>
      <c r="B114" s="130"/>
      <c r="C114" s="131" t="s">
        <v>214</v>
      </c>
      <c r="D114" s="131"/>
      <c r="E114" s="132" t="s">
        <v>165</v>
      </c>
      <c r="F114" s="1"/>
    </row>
    <row r="115" spans="1:6" s="58" customFormat="1" x14ac:dyDescent="0.25">
      <c r="A115" s="135"/>
      <c r="B115" s="111">
        <v>515</v>
      </c>
      <c r="C115" s="112"/>
      <c r="D115" s="112" t="s">
        <v>159</v>
      </c>
      <c r="E115" s="113"/>
      <c r="F115" s="1"/>
    </row>
    <row r="116" spans="1:6" s="58" customFormat="1" x14ac:dyDescent="0.25">
      <c r="A116" s="135"/>
      <c r="B116" s="111">
        <v>221.3</v>
      </c>
      <c r="C116" s="112"/>
      <c r="D116" s="112" t="s">
        <v>161</v>
      </c>
      <c r="E116" s="113"/>
      <c r="F116" s="1"/>
    </row>
    <row r="117" spans="1:6" s="58" customFormat="1" ht="25" x14ac:dyDescent="0.25">
      <c r="A117" s="141">
        <v>44285</v>
      </c>
      <c r="B117" s="130"/>
      <c r="C117" s="131" t="s">
        <v>213</v>
      </c>
      <c r="D117" s="131"/>
      <c r="E117" s="132" t="s">
        <v>165</v>
      </c>
      <c r="F117" s="1"/>
    </row>
    <row r="118" spans="1:6" s="58" customFormat="1" x14ac:dyDescent="0.25">
      <c r="A118" s="135"/>
      <c r="B118" s="111">
        <v>462</v>
      </c>
      <c r="C118" s="112"/>
      <c r="D118" s="112" t="s">
        <v>159</v>
      </c>
      <c r="E118" s="113"/>
      <c r="F118" s="1"/>
    </row>
    <row r="119" spans="1:6" s="58" customFormat="1" x14ac:dyDescent="0.25">
      <c r="A119" s="135"/>
      <c r="B119" s="111">
        <v>46</v>
      </c>
      <c r="C119" s="112"/>
      <c r="D119" s="112" t="s">
        <v>160</v>
      </c>
      <c r="E119" s="113"/>
      <c r="F119" s="1"/>
    </row>
    <row r="120" spans="1:6" s="58" customFormat="1" ht="25" x14ac:dyDescent="0.25">
      <c r="A120" s="141" t="s">
        <v>188</v>
      </c>
      <c r="B120" s="130"/>
      <c r="C120" s="131" t="s">
        <v>215</v>
      </c>
      <c r="D120" s="131"/>
      <c r="E120" s="132" t="s">
        <v>182</v>
      </c>
      <c r="F120" s="1"/>
    </row>
    <row r="121" spans="1:6" s="58" customFormat="1" x14ac:dyDescent="0.25">
      <c r="A121" s="135"/>
      <c r="B121" s="111">
        <v>475</v>
      </c>
      <c r="C121" s="112"/>
      <c r="D121" s="112" t="s">
        <v>159</v>
      </c>
      <c r="E121" s="113"/>
      <c r="F121" s="1"/>
    </row>
    <row r="122" spans="1:6" s="58" customFormat="1" x14ac:dyDescent="0.25">
      <c r="A122" s="135"/>
      <c r="B122" s="111">
        <v>278</v>
      </c>
      <c r="C122" s="112"/>
      <c r="D122" s="112" t="s">
        <v>161</v>
      </c>
      <c r="E122" s="113"/>
      <c r="F122" s="1"/>
    </row>
    <row r="123" spans="1:6" s="58" customFormat="1" x14ac:dyDescent="0.25">
      <c r="A123" s="135"/>
      <c r="B123" s="111">
        <v>255</v>
      </c>
      <c r="C123" s="112"/>
      <c r="D123" s="112" t="s">
        <v>176</v>
      </c>
      <c r="E123" s="113"/>
      <c r="F123" s="1"/>
    </row>
    <row r="124" spans="1:6" s="58" customFormat="1" x14ac:dyDescent="0.25">
      <c r="A124" s="135"/>
      <c r="B124" s="111">
        <v>146</v>
      </c>
      <c r="C124" s="112"/>
      <c r="D124" s="112" t="s">
        <v>160</v>
      </c>
      <c r="E124" s="113"/>
      <c r="F124" s="1"/>
    </row>
    <row r="125" spans="1:6" s="58" customFormat="1" x14ac:dyDescent="0.25">
      <c r="A125" s="135"/>
      <c r="B125" s="111">
        <v>46</v>
      </c>
      <c r="C125" s="112"/>
      <c r="D125" s="112" t="s">
        <v>160</v>
      </c>
      <c r="E125" s="113"/>
      <c r="F125" s="1"/>
    </row>
    <row r="126" spans="1:6" s="58" customFormat="1" ht="25" x14ac:dyDescent="0.25">
      <c r="A126" s="141" t="s">
        <v>187</v>
      </c>
      <c r="B126" s="130"/>
      <c r="C126" s="131" t="s">
        <v>216</v>
      </c>
      <c r="D126" s="131"/>
      <c r="E126" s="132" t="s">
        <v>164</v>
      </c>
      <c r="F126" s="1"/>
    </row>
    <row r="127" spans="1:6" s="58" customFormat="1" x14ac:dyDescent="0.25">
      <c r="A127" s="135"/>
      <c r="B127" s="111">
        <v>269</v>
      </c>
      <c r="C127" s="112"/>
      <c r="D127" s="112" t="s">
        <v>159</v>
      </c>
      <c r="E127" s="113"/>
      <c r="F127" s="1"/>
    </row>
    <row r="128" spans="1:6" s="58" customFormat="1" x14ac:dyDescent="0.25">
      <c r="A128" s="135"/>
      <c r="B128" s="111">
        <v>158</v>
      </c>
      <c r="C128" s="112"/>
      <c r="D128" s="112" t="s">
        <v>161</v>
      </c>
      <c r="E128" s="113"/>
      <c r="F128" s="1"/>
    </row>
    <row r="129" spans="1:6" s="58" customFormat="1" x14ac:dyDescent="0.25">
      <c r="A129" s="135"/>
      <c r="B129" s="111">
        <v>26</v>
      </c>
      <c r="C129" s="112"/>
      <c r="D129" s="112" t="s">
        <v>160</v>
      </c>
      <c r="E129" s="113"/>
      <c r="F129" s="1"/>
    </row>
    <row r="130" spans="1:6" s="58" customFormat="1" ht="25" x14ac:dyDescent="0.25">
      <c r="A130" s="141">
        <v>44306</v>
      </c>
      <c r="B130" s="130"/>
      <c r="C130" s="131" t="s">
        <v>217</v>
      </c>
      <c r="D130" s="131"/>
      <c r="E130" s="132" t="s">
        <v>165</v>
      </c>
      <c r="F130" s="1"/>
    </row>
    <row r="131" spans="1:6" s="58" customFormat="1" x14ac:dyDescent="0.25">
      <c r="A131" s="135"/>
      <c r="B131" s="111">
        <v>247</v>
      </c>
      <c r="C131" s="112"/>
      <c r="D131" s="112" t="s">
        <v>159</v>
      </c>
      <c r="E131" s="113"/>
      <c r="F131" s="1"/>
    </row>
    <row r="132" spans="1:6" s="58" customFormat="1" x14ac:dyDescent="0.25">
      <c r="A132" s="135"/>
      <c r="B132" s="111">
        <v>26</v>
      </c>
      <c r="C132" s="112"/>
      <c r="D132" s="112" t="s">
        <v>160</v>
      </c>
      <c r="E132" s="113"/>
      <c r="F132" s="1"/>
    </row>
    <row r="133" spans="1:6" s="58" customFormat="1" ht="25" x14ac:dyDescent="0.25">
      <c r="A133" s="141">
        <v>44322</v>
      </c>
      <c r="B133" s="130"/>
      <c r="C133" s="131" t="s">
        <v>218</v>
      </c>
      <c r="D133" s="131"/>
      <c r="E133" s="132" t="s">
        <v>165</v>
      </c>
      <c r="F133" s="1"/>
    </row>
    <row r="134" spans="1:6" s="58" customFormat="1" x14ac:dyDescent="0.25">
      <c r="A134" s="135"/>
      <c r="B134" s="111">
        <v>440</v>
      </c>
      <c r="C134" s="112"/>
      <c r="D134" s="112" t="s">
        <v>159</v>
      </c>
      <c r="E134" s="113"/>
      <c r="F134" s="1"/>
    </row>
    <row r="135" spans="1:6" s="58" customFormat="1" x14ac:dyDescent="0.25">
      <c r="A135" s="135"/>
      <c r="B135" s="111">
        <v>26</v>
      </c>
      <c r="C135" s="112"/>
      <c r="D135" s="112" t="s">
        <v>160</v>
      </c>
      <c r="E135" s="113"/>
      <c r="F135" s="1"/>
    </row>
    <row r="136" spans="1:6" s="58" customFormat="1" ht="37.5" x14ac:dyDescent="0.25">
      <c r="A136" s="141" t="s">
        <v>186</v>
      </c>
      <c r="B136" s="130"/>
      <c r="C136" s="131" t="s">
        <v>195</v>
      </c>
      <c r="D136" s="131"/>
      <c r="E136" s="132" t="s">
        <v>166</v>
      </c>
      <c r="F136" s="1"/>
    </row>
    <row r="137" spans="1:6" s="58" customFormat="1" x14ac:dyDescent="0.25">
      <c r="A137" s="135"/>
      <c r="B137" s="111">
        <v>556</v>
      </c>
      <c r="C137" s="112"/>
      <c r="D137" s="112" t="s">
        <v>159</v>
      </c>
      <c r="E137" s="113"/>
      <c r="F137" s="1"/>
    </row>
    <row r="138" spans="1:6" s="58" customFormat="1" x14ac:dyDescent="0.25">
      <c r="A138" s="135"/>
      <c r="B138" s="111">
        <v>157</v>
      </c>
      <c r="C138" s="112"/>
      <c r="D138" s="112" t="s">
        <v>161</v>
      </c>
      <c r="E138" s="113"/>
      <c r="F138" s="1"/>
    </row>
    <row r="139" spans="1:6" s="58" customFormat="1" x14ac:dyDescent="0.25">
      <c r="A139" s="135"/>
      <c r="B139" s="111">
        <v>91</v>
      </c>
      <c r="C139" s="112"/>
      <c r="D139" s="112" t="s">
        <v>160</v>
      </c>
      <c r="E139" s="113"/>
      <c r="F139" s="1"/>
    </row>
    <row r="140" spans="1:6" s="58" customFormat="1" ht="50" x14ac:dyDescent="0.25">
      <c r="A140" s="141" t="s">
        <v>185</v>
      </c>
      <c r="B140" s="130"/>
      <c r="C140" s="131" t="s">
        <v>219</v>
      </c>
      <c r="D140" s="131"/>
      <c r="E140" s="132" t="s">
        <v>236</v>
      </c>
      <c r="F140" s="1"/>
    </row>
    <row r="141" spans="1:6" s="58" customFormat="1" x14ac:dyDescent="0.25">
      <c r="A141" s="135"/>
      <c r="B141" s="111">
        <v>753</v>
      </c>
      <c r="C141" s="112"/>
      <c r="D141" s="112" t="s">
        <v>159</v>
      </c>
      <c r="E141" s="113"/>
      <c r="F141" s="1"/>
    </row>
    <row r="142" spans="1:6" s="58" customFormat="1" x14ac:dyDescent="0.25">
      <c r="A142" s="135"/>
      <c r="B142" s="111">
        <v>139</v>
      </c>
      <c r="C142" s="112"/>
      <c r="D142" s="112" t="s">
        <v>161</v>
      </c>
      <c r="E142" s="113"/>
      <c r="F142" s="1"/>
    </row>
    <row r="143" spans="1:6" s="58" customFormat="1" x14ac:dyDescent="0.25">
      <c r="A143" s="135"/>
      <c r="B143" s="111">
        <v>26</v>
      </c>
      <c r="C143" s="112"/>
      <c r="D143" s="112" t="s">
        <v>160</v>
      </c>
      <c r="E143" s="113"/>
      <c r="F143" s="1"/>
    </row>
    <row r="144" spans="1:6" s="58" customFormat="1" ht="25" x14ac:dyDescent="0.25">
      <c r="A144" s="141" t="s">
        <v>191</v>
      </c>
      <c r="B144" s="130"/>
      <c r="C144" s="131" t="s">
        <v>220</v>
      </c>
      <c r="D144" s="131"/>
      <c r="E144" s="132" t="s">
        <v>163</v>
      </c>
      <c r="F144" s="1"/>
    </row>
    <row r="145" spans="1:6" s="58" customFormat="1" x14ac:dyDescent="0.25">
      <c r="A145" s="135"/>
      <c r="B145" s="111">
        <v>483</v>
      </c>
      <c r="C145" s="112"/>
      <c r="D145" s="112" t="s">
        <v>159</v>
      </c>
      <c r="E145" s="113"/>
      <c r="F145" s="1"/>
    </row>
    <row r="146" spans="1:6" s="58" customFormat="1" x14ac:dyDescent="0.25">
      <c r="A146" s="135"/>
      <c r="B146" s="111">
        <v>195</v>
      </c>
      <c r="C146" s="112"/>
      <c r="D146" s="112" t="s">
        <v>161</v>
      </c>
      <c r="E146" s="113"/>
      <c r="F146" s="1"/>
    </row>
    <row r="147" spans="1:6" s="58" customFormat="1" x14ac:dyDescent="0.25">
      <c r="A147" s="135"/>
      <c r="B147" s="111">
        <v>46</v>
      </c>
      <c r="C147" s="112"/>
      <c r="D147" s="112" t="s">
        <v>160</v>
      </c>
      <c r="E147" s="113"/>
      <c r="F147" s="1"/>
    </row>
    <row r="148" spans="1:6" s="58" customFormat="1" ht="25" x14ac:dyDescent="0.25">
      <c r="A148" s="141">
        <v>44365</v>
      </c>
      <c r="B148" s="130"/>
      <c r="C148" s="131" t="s">
        <v>221</v>
      </c>
      <c r="D148" s="131"/>
      <c r="E148" s="132" t="s">
        <v>165</v>
      </c>
      <c r="F148" s="1"/>
    </row>
    <row r="149" spans="1:6" s="58" customFormat="1" x14ac:dyDescent="0.25">
      <c r="A149" s="135"/>
      <c r="B149" s="111">
        <v>508</v>
      </c>
      <c r="C149" s="112"/>
      <c r="D149" s="112" t="s">
        <v>159</v>
      </c>
      <c r="E149" s="113"/>
      <c r="F149" s="1"/>
    </row>
    <row r="150" spans="1:6" s="58" customFormat="1" x14ac:dyDescent="0.25">
      <c r="A150" s="135"/>
      <c r="B150" s="111">
        <v>46</v>
      </c>
      <c r="C150" s="112"/>
      <c r="D150" s="112" t="s">
        <v>160</v>
      </c>
      <c r="E150" s="113"/>
      <c r="F150" s="1"/>
    </row>
    <row r="151" spans="1:6" s="58" customFormat="1" x14ac:dyDescent="0.25">
      <c r="A151" s="141">
        <v>44373</v>
      </c>
      <c r="B151" s="130"/>
      <c r="C151" s="131"/>
      <c r="D151" s="131"/>
      <c r="E151" s="132"/>
      <c r="F151" s="1"/>
    </row>
    <row r="152" spans="1:6" s="58" customFormat="1" x14ac:dyDescent="0.25">
      <c r="A152" s="135"/>
      <c r="B152" s="111">
        <v>46</v>
      </c>
      <c r="C152" s="112"/>
      <c r="D152" s="112" t="s">
        <v>179</v>
      </c>
      <c r="E152" s="113"/>
      <c r="F152" s="1"/>
    </row>
    <row r="153" spans="1:6" s="58" customFormat="1" ht="37.5" x14ac:dyDescent="0.25">
      <c r="A153" s="141" t="s">
        <v>192</v>
      </c>
      <c r="B153" s="130"/>
      <c r="C153" s="131" t="s">
        <v>200</v>
      </c>
      <c r="D153" s="131"/>
      <c r="E153" s="132" t="s">
        <v>239</v>
      </c>
      <c r="F153" s="1"/>
    </row>
    <row r="154" spans="1:6" s="58" customFormat="1" x14ac:dyDescent="0.25">
      <c r="A154" s="135"/>
      <c r="B154" s="111">
        <v>553</v>
      </c>
      <c r="C154" s="112"/>
      <c r="D154" s="112" t="s">
        <v>159</v>
      </c>
      <c r="E154" s="113"/>
      <c r="F154" s="1"/>
    </row>
    <row r="155" spans="1:6" s="58" customFormat="1" x14ac:dyDescent="0.25">
      <c r="A155" s="135"/>
      <c r="B155" s="111">
        <v>141</v>
      </c>
      <c r="C155" s="112"/>
      <c r="D155" s="112" t="s">
        <v>161</v>
      </c>
      <c r="E155" s="113"/>
      <c r="F155" s="1"/>
    </row>
    <row r="156" spans="1:6" s="58" customFormat="1" x14ac:dyDescent="0.25">
      <c r="A156" s="135"/>
      <c r="B156" s="111">
        <v>26</v>
      </c>
      <c r="C156" s="112"/>
      <c r="D156" s="112" t="s">
        <v>160</v>
      </c>
      <c r="E156" s="113"/>
      <c r="F156" s="1"/>
    </row>
    <row r="157" spans="1:6" s="58" customFormat="1" hidden="1" x14ac:dyDescent="0.25">
      <c r="A157" s="143"/>
      <c r="B157" s="106"/>
      <c r="C157" s="107"/>
      <c r="D157" s="107"/>
      <c r="E157" s="108"/>
      <c r="F157" s="1"/>
    </row>
    <row r="158" spans="1:6" ht="19.5" customHeight="1" x14ac:dyDescent="0.25">
      <c r="A158" s="138" t="s">
        <v>76</v>
      </c>
      <c r="B158" s="73">
        <f>SUM(B26:B157)</f>
        <v>21898.3</v>
      </c>
      <c r="C158" s="117" t="str">
        <f>IF(SUBTOTAL(3,B26:B157)=SUBTOTAL(103,B26:B157),'Summary and sign-off'!$A$48,'Summary and sign-off'!$A$49)</f>
        <v>Check - there are no hidden rows with data</v>
      </c>
      <c r="D158" s="164" t="str">
        <f>IF('Summary and sign-off'!F56='Summary and sign-off'!F54,'Summary and sign-off'!A51,'Summary and sign-off'!A50)</f>
        <v>Check - each entry provides sufficient information</v>
      </c>
      <c r="E158" s="164"/>
      <c r="F158" s="38"/>
    </row>
    <row r="159" spans="1:6" ht="10.5" customHeight="1" x14ac:dyDescent="0.3">
      <c r="A159" s="139"/>
      <c r="B159" s="18"/>
      <c r="C159" s="22"/>
      <c r="D159" s="22"/>
      <c r="E159" s="22"/>
      <c r="F159" s="22"/>
    </row>
    <row r="160" spans="1:6" ht="24.75" customHeight="1" x14ac:dyDescent="0.25">
      <c r="A160" s="165" t="s">
        <v>77</v>
      </c>
      <c r="B160" s="165"/>
      <c r="C160" s="165"/>
      <c r="D160" s="165"/>
      <c r="E160" s="165"/>
      <c r="F160" s="38"/>
    </row>
    <row r="161" spans="1:6" ht="27" customHeight="1" x14ac:dyDescent="0.25">
      <c r="A161" s="109" t="s">
        <v>68</v>
      </c>
      <c r="B161" s="27" t="s">
        <v>13</v>
      </c>
      <c r="C161" s="27" t="s">
        <v>78</v>
      </c>
      <c r="D161" s="27" t="s">
        <v>79</v>
      </c>
      <c r="E161" s="27" t="s">
        <v>72</v>
      </c>
      <c r="F161" s="41"/>
    </row>
    <row r="162" spans="1:6" s="58" customFormat="1" hidden="1" x14ac:dyDescent="0.25">
      <c r="A162" s="134"/>
      <c r="B162" s="97"/>
      <c r="C162" s="98"/>
      <c r="D162" s="98"/>
      <c r="E162" s="99"/>
      <c r="F162" s="1"/>
    </row>
    <row r="163" spans="1:6" s="58" customFormat="1" x14ac:dyDescent="0.25">
      <c r="A163" s="156">
        <v>44049</v>
      </c>
      <c r="B163" s="111">
        <v>12.24</v>
      </c>
      <c r="C163" s="112" t="s">
        <v>202</v>
      </c>
      <c r="D163" s="112" t="s">
        <v>223</v>
      </c>
      <c r="E163" s="113" t="s">
        <v>123</v>
      </c>
      <c r="F163" s="155" t="s">
        <v>224</v>
      </c>
    </row>
    <row r="164" spans="1:6" s="58" customFormat="1" x14ac:dyDescent="0.25">
      <c r="A164" s="156">
        <v>44133</v>
      </c>
      <c r="B164" s="111">
        <v>37.590000000000003</v>
      </c>
      <c r="C164" s="112" t="s">
        <v>230</v>
      </c>
      <c r="D164" s="112" t="s">
        <v>223</v>
      </c>
      <c r="E164" s="113" t="s">
        <v>121</v>
      </c>
      <c r="F164" s="155" t="s">
        <v>225</v>
      </c>
    </row>
    <row r="165" spans="1:6" s="58" customFormat="1" x14ac:dyDescent="0.25">
      <c r="A165" s="156">
        <v>44134</v>
      </c>
      <c r="B165" s="111">
        <v>43.33</v>
      </c>
      <c r="C165" s="112" t="s">
        <v>231</v>
      </c>
      <c r="D165" s="112" t="s">
        <v>223</v>
      </c>
      <c r="E165" s="113" t="s">
        <v>121</v>
      </c>
      <c r="F165" s="155" t="s">
        <v>226</v>
      </c>
    </row>
    <row r="166" spans="1:6" s="58" customFormat="1" x14ac:dyDescent="0.25">
      <c r="A166" s="156">
        <v>44144</v>
      </c>
      <c r="B166" s="111">
        <v>8.99</v>
      </c>
      <c r="C166" s="112" t="s">
        <v>232</v>
      </c>
      <c r="D166" s="112" t="s">
        <v>223</v>
      </c>
      <c r="E166" s="113" t="s">
        <v>121</v>
      </c>
      <c r="F166" s="155" t="s">
        <v>227</v>
      </c>
    </row>
    <row r="167" spans="1:6" s="58" customFormat="1" x14ac:dyDescent="0.25">
      <c r="A167" s="156">
        <v>44144</v>
      </c>
      <c r="B167" s="111">
        <v>12.24</v>
      </c>
      <c r="C167" s="112" t="s">
        <v>233</v>
      </c>
      <c r="D167" s="112" t="s">
        <v>223</v>
      </c>
      <c r="E167" s="113" t="s">
        <v>121</v>
      </c>
      <c r="F167" s="155" t="s">
        <v>228</v>
      </c>
    </row>
    <row r="168" spans="1:6" s="58" customFormat="1" x14ac:dyDescent="0.25">
      <c r="A168" s="156">
        <v>44294</v>
      </c>
      <c r="B168" s="111">
        <v>46.3</v>
      </c>
      <c r="C168" s="112" t="s">
        <v>234</v>
      </c>
      <c r="D168" s="112" t="s">
        <v>223</v>
      </c>
      <c r="E168" s="113" t="s">
        <v>121</v>
      </c>
      <c r="F168" s="155" t="s">
        <v>225</v>
      </c>
    </row>
    <row r="169" spans="1:6" s="58" customFormat="1" x14ac:dyDescent="0.25">
      <c r="A169" s="135"/>
      <c r="B169" s="111"/>
      <c r="C169" s="112"/>
      <c r="D169" s="112"/>
      <c r="E169" s="113"/>
      <c r="F169" s="1"/>
    </row>
    <row r="170" spans="1:6" s="58" customFormat="1" x14ac:dyDescent="0.25">
      <c r="A170" s="135"/>
      <c r="B170" s="111"/>
      <c r="C170" s="112"/>
      <c r="D170" s="112"/>
      <c r="E170" s="113"/>
      <c r="F170" s="1"/>
    </row>
    <row r="171" spans="1:6" s="58" customFormat="1" hidden="1" x14ac:dyDescent="0.25">
      <c r="A171" s="134"/>
      <c r="B171" s="97"/>
      <c r="C171" s="98"/>
      <c r="D171" s="98"/>
      <c r="E171" s="99"/>
      <c r="F171" s="1"/>
    </row>
    <row r="172" spans="1:6" ht="19.5" customHeight="1" x14ac:dyDescent="0.25">
      <c r="A172" s="138" t="s">
        <v>80</v>
      </c>
      <c r="B172" s="73">
        <f>SUM(B162:B171)</f>
        <v>160.69</v>
      </c>
      <c r="C172" s="117" t="str">
        <f>IF(SUBTOTAL(3,B162:B171)=SUBTOTAL(103,B162:B171),'Summary and sign-off'!$A$48,'Summary and sign-off'!$A$49)</f>
        <v>Check - there are no hidden rows with data</v>
      </c>
      <c r="D172" s="164" t="str">
        <f>IF('Summary and sign-off'!F57='Summary and sign-off'!F54,'Summary and sign-off'!A51,'Summary and sign-off'!A50)</f>
        <v>Check - each entry provides sufficient information</v>
      </c>
      <c r="E172" s="164"/>
      <c r="F172" s="38"/>
    </row>
    <row r="173" spans="1:6" ht="10.5" customHeight="1" x14ac:dyDescent="0.3">
      <c r="A173" s="139"/>
      <c r="B173" s="60"/>
      <c r="C173" s="18"/>
      <c r="D173" s="22"/>
      <c r="E173" s="22"/>
      <c r="F173" s="22"/>
    </row>
    <row r="174" spans="1:6" ht="34.5" customHeight="1" x14ac:dyDescent="0.25">
      <c r="A174" s="144" t="s">
        <v>81</v>
      </c>
      <c r="B174" s="61">
        <f>B22+B158+B172</f>
        <v>22058.989999999998</v>
      </c>
      <c r="C174" s="42"/>
      <c r="D174" s="42"/>
      <c r="E174" s="42"/>
      <c r="F174" s="21"/>
    </row>
    <row r="175" spans="1:6" ht="13" x14ac:dyDescent="0.3">
      <c r="A175" s="139"/>
      <c r="B175" s="18"/>
      <c r="C175" s="22"/>
      <c r="D175" s="22"/>
      <c r="E175" s="22"/>
      <c r="F175" s="22"/>
    </row>
    <row r="176" spans="1:6" ht="13" x14ac:dyDescent="0.3">
      <c r="A176" s="145" t="s">
        <v>24</v>
      </c>
      <c r="B176" s="20"/>
      <c r="C176" s="21"/>
      <c r="D176" s="21"/>
      <c r="E176" s="21"/>
      <c r="F176" s="22"/>
    </row>
    <row r="177" spans="1:6" ht="12.65" customHeight="1" x14ac:dyDescent="0.25">
      <c r="A177" s="146" t="s">
        <v>82</v>
      </c>
      <c r="B177" s="44"/>
      <c r="C177" s="44"/>
      <c r="D177" s="24"/>
      <c r="E177" s="24"/>
      <c r="F177" s="22"/>
    </row>
    <row r="178" spans="1:6" ht="13" customHeight="1" x14ac:dyDescent="0.25">
      <c r="A178" s="147" t="s">
        <v>83</v>
      </c>
      <c r="B178" s="22"/>
      <c r="C178" s="24"/>
      <c r="D178" s="22"/>
      <c r="E178" s="24"/>
      <c r="F178" s="22"/>
    </row>
    <row r="179" spans="1:6" x14ac:dyDescent="0.25">
      <c r="A179" s="147" t="s">
        <v>84</v>
      </c>
      <c r="B179" s="24"/>
      <c r="C179" s="24"/>
      <c r="D179" s="24"/>
      <c r="E179" s="45"/>
      <c r="F179" s="38"/>
    </row>
    <row r="180" spans="1:6" ht="13" x14ac:dyDescent="0.3">
      <c r="A180" s="146" t="s">
        <v>30</v>
      </c>
      <c r="B180" s="20"/>
      <c r="C180" s="21"/>
      <c r="D180" s="21"/>
      <c r="E180" s="21"/>
      <c r="F180" s="22"/>
    </row>
    <row r="181" spans="1:6" ht="13" customHeight="1" x14ac:dyDescent="0.25">
      <c r="A181" s="147" t="s">
        <v>85</v>
      </c>
      <c r="B181" s="22"/>
      <c r="C181" s="24"/>
      <c r="D181" s="22"/>
      <c r="E181" s="24"/>
      <c r="F181" s="22"/>
    </row>
    <row r="182" spans="1:6" x14ac:dyDescent="0.25">
      <c r="A182" s="147" t="s">
        <v>86</v>
      </c>
      <c r="B182" s="24"/>
      <c r="C182" s="24"/>
      <c r="D182" s="24"/>
      <c r="E182" s="45"/>
      <c r="F182" s="38"/>
    </row>
    <row r="183" spans="1:6" x14ac:dyDescent="0.25">
      <c r="A183" s="148" t="s">
        <v>87</v>
      </c>
      <c r="B183" s="28"/>
      <c r="C183" s="28"/>
      <c r="D183" s="28"/>
      <c r="E183" s="45"/>
      <c r="F183" s="38"/>
    </row>
    <row r="184" spans="1:6" x14ac:dyDescent="0.25">
      <c r="A184" s="149"/>
      <c r="B184" s="22"/>
      <c r="C184" s="22"/>
      <c r="D184" s="22"/>
      <c r="E184" s="38"/>
      <c r="F184" s="38"/>
    </row>
    <row r="185" spans="1:6" hidden="1" x14ac:dyDescent="0.25">
      <c r="A185" s="149"/>
      <c r="B185" s="22"/>
      <c r="C185" s="22"/>
      <c r="D185" s="22"/>
      <c r="E185" s="38"/>
      <c r="F185" s="38"/>
    </row>
    <row r="186" spans="1:6" hidden="1" x14ac:dyDescent="0.25"/>
    <row r="187" spans="1:6" hidden="1" x14ac:dyDescent="0.25"/>
    <row r="188" spans="1:6" hidden="1" x14ac:dyDescent="0.25"/>
    <row r="189" spans="1:6" hidden="1" x14ac:dyDescent="0.25"/>
    <row r="190" spans="1:6" ht="12.75" hidden="1" customHeight="1" x14ac:dyDescent="0.25"/>
    <row r="191" spans="1:6" hidden="1" x14ac:dyDescent="0.25"/>
    <row r="192" spans="1:6" hidden="1" x14ac:dyDescent="0.25"/>
    <row r="193" spans="1:6" hidden="1" x14ac:dyDescent="0.25">
      <c r="A193" s="151"/>
      <c r="B193" s="38"/>
      <c r="C193" s="38"/>
      <c r="D193" s="38"/>
      <c r="E193" s="38"/>
      <c r="F193" s="38"/>
    </row>
    <row r="194" spans="1:6" hidden="1" x14ac:dyDescent="0.25">
      <c r="A194" s="151"/>
      <c r="B194" s="38"/>
      <c r="C194" s="38"/>
      <c r="D194" s="38"/>
      <c r="E194" s="38"/>
      <c r="F194" s="38"/>
    </row>
    <row r="195" spans="1:6" hidden="1" x14ac:dyDescent="0.25">
      <c r="A195" s="151"/>
      <c r="B195" s="38"/>
      <c r="C195" s="38"/>
      <c r="D195" s="38"/>
      <c r="E195" s="38"/>
      <c r="F195" s="38"/>
    </row>
    <row r="196" spans="1:6" hidden="1" x14ac:dyDescent="0.25">
      <c r="A196" s="151"/>
      <c r="B196" s="38"/>
      <c r="C196" s="38"/>
      <c r="D196" s="38"/>
      <c r="E196" s="38"/>
      <c r="F196" s="38"/>
    </row>
    <row r="197" spans="1:6" hidden="1" x14ac:dyDescent="0.25">
      <c r="A197" s="151"/>
      <c r="B197" s="38"/>
      <c r="C197" s="38"/>
      <c r="D197" s="38"/>
      <c r="E197" s="38"/>
      <c r="F197" s="38"/>
    </row>
    <row r="198" spans="1:6" hidden="1" x14ac:dyDescent="0.25"/>
    <row r="199" spans="1:6" hidden="1" x14ac:dyDescent="0.25"/>
    <row r="200" spans="1:6" hidden="1" x14ac:dyDescent="0.25"/>
    <row r="201" spans="1:6" hidden="1" x14ac:dyDescent="0.25"/>
    <row r="202" spans="1:6" hidden="1" x14ac:dyDescent="0.25"/>
    <row r="203" spans="1:6" hidden="1" x14ac:dyDescent="0.25"/>
    <row r="204" spans="1:6" hidden="1" x14ac:dyDescent="0.25"/>
    <row r="205" spans="1:6" hidden="1" x14ac:dyDescent="0.25"/>
    <row r="206" spans="1:6" x14ac:dyDescent="0.25"/>
    <row r="207" spans="1:6" x14ac:dyDescent="0.25"/>
    <row r="208" spans="1:6" x14ac:dyDescent="0.25"/>
    <row r="209" x14ac:dyDescent="0.25"/>
    <row r="210" x14ac:dyDescent="0.25"/>
    <row r="211" x14ac:dyDescent="0.25"/>
  </sheetData>
  <sheetProtection sheet="1" formatCells="0" formatRows="0" insertColumns="0" insertRows="0" deleteRows="0"/>
  <mergeCells count="15">
    <mergeCell ref="B7:E7"/>
    <mergeCell ref="B5:E5"/>
    <mergeCell ref="D172:E172"/>
    <mergeCell ref="A1:E1"/>
    <mergeCell ref="A24:E24"/>
    <mergeCell ref="A160:E160"/>
    <mergeCell ref="B2:E2"/>
    <mergeCell ref="B3:E3"/>
    <mergeCell ref="B4:E4"/>
    <mergeCell ref="A8:E8"/>
    <mergeCell ref="A9:E9"/>
    <mergeCell ref="B6:E6"/>
    <mergeCell ref="D22:E22"/>
    <mergeCell ref="D158:E15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162 A171 A15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61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A156 A163 A164 A165 A166 A167 A168 A169 A17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B162:B171 B12:B21 B26 B28:B157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5" zeroHeight="1" x14ac:dyDescent="0.25"/>
  <cols>
    <col min="1" max="1" width="35.7265625" style="15" customWidth="1"/>
    <col min="2" max="2" width="14.26953125" style="15" customWidth="1"/>
    <col min="3" max="3" width="71.453125" style="15" customWidth="1"/>
    <col min="4" max="4" width="50" style="15" customWidth="1"/>
    <col min="5" max="5" width="21.453125" style="15" customWidth="1"/>
    <col min="6" max="6" width="39.26953125" style="15" customWidth="1"/>
    <col min="7" max="10" width="9.1796875" style="15" hidden="1" customWidth="1"/>
    <col min="11" max="13" width="0" style="15" hidden="1" customWidth="1"/>
    <col min="14" max="16384" width="0" style="15" hidden="1"/>
  </cols>
  <sheetData>
    <row r="1" spans="1:6" ht="26.25" customHeight="1" x14ac:dyDescent="0.25">
      <c r="A1" s="160" t="s">
        <v>60</v>
      </c>
      <c r="B1" s="160"/>
      <c r="C1" s="160"/>
      <c r="D1" s="160"/>
      <c r="E1" s="160"/>
      <c r="F1" s="30"/>
    </row>
    <row r="2" spans="1:6" ht="21" customHeight="1" x14ac:dyDescent="0.25">
      <c r="A2" s="3" t="s">
        <v>3</v>
      </c>
      <c r="B2" s="163" t="str">
        <f>'Summary and sign-off'!B2:F2</f>
        <v>New Zealand Police</v>
      </c>
      <c r="C2" s="163"/>
      <c r="D2" s="163"/>
      <c r="E2" s="163"/>
      <c r="F2" s="30"/>
    </row>
    <row r="3" spans="1:6" ht="21" customHeight="1" x14ac:dyDescent="0.25">
      <c r="A3" s="3" t="s">
        <v>61</v>
      </c>
      <c r="B3" s="163" t="str">
        <f>'Summary and sign-off'!B3:F3</f>
        <v>Andrew Coster</v>
      </c>
      <c r="C3" s="163"/>
      <c r="D3" s="163"/>
      <c r="E3" s="163"/>
      <c r="F3" s="30"/>
    </row>
    <row r="4" spans="1:6" ht="21" customHeight="1" x14ac:dyDescent="0.25">
      <c r="A4" s="3" t="s">
        <v>62</v>
      </c>
      <c r="B4" s="163">
        <f>'Summary and sign-off'!B4:F4</f>
        <v>44013</v>
      </c>
      <c r="C4" s="163"/>
      <c r="D4" s="163"/>
      <c r="E4" s="163"/>
      <c r="F4" s="30"/>
    </row>
    <row r="5" spans="1:6" ht="21" customHeight="1" x14ac:dyDescent="0.25">
      <c r="A5" s="3" t="s">
        <v>63</v>
      </c>
      <c r="B5" s="163">
        <f>'Summary and sign-off'!B5:F5</f>
        <v>44377</v>
      </c>
      <c r="C5" s="163"/>
      <c r="D5" s="163"/>
      <c r="E5" s="163"/>
      <c r="F5" s="30"/>
    </row>
    <row r="6" spans="1:6" ht="21" customHeight="1" x14ac:dyDescent="0.25">
      <c r="A6" s="3" t="s">
        <v>64</v>
      </c>
      <c r="B6" s="158" t="s">
        <v>31</v>
      </c>
      <c r="C6" s="158"/>
      <c r="D6" s="158"/>
      <c r="E6" s="158"/>
      <c r="F6" s="30"/>
    </row>
    <row r="7" spans="1:6" ht="21" customHeight="1" x14ac:dyDescent="0.25">
      <c r="A7" s="3" t="s">
        <v>7</v>
      </c>
      <c r="B7" s="158" t="s">
        <v>34</v>
      </c>
      <c r="C7" s="158"/>
      <c r="D7" s="158"/>
      <c r="E7" s="158"/>
      <c r="F7" s="30"/>
    </row>
    <row r="8" spans="1:6" ht="35.25" customHeight="1" x14ac:dyDescent="0.35">
      <c r="A8" s="173" t="s">
        <v>88</v>
      </c>
      <c r="B8" s="173"/>
      <c r="C8" s="174"/>
      <c r="D8" s="174"/>
      <c r="E8" s="174"/>
      <c r="F8" s="34"/>
    </row>
    <row r="9" spans="1:6" ht="35.25" customHeight="1" x14ac:dyDescent="0.35">
      <c r="A9" s="171" t="s">
        <v>89</v>
      </c>
      <c r="B9" s="172"/>
      <c r="C9" s="172"/>
      <c r="D9" s="172"/>
      <c r="E9" s="172"/>
      <c r="F9" s="34"/>
    </row>
    <row r="10" spans="1:6" ht="27" customHeight="1" x14ac:dyDescent="0.25">
      <c r="A10" s="27" t="s">
        <v>90</v>
      </c>
      <c r="B10" s="27" t="s">
        <v>13</v>
      </c>
      <c r="C10" s="27" t="s">
        <v>91</v>
      </c>
      <c r="D10" s="27" t="s">
        <v>92</v>
      </c>
      <c r="E10" s="27" t="s">
        <v>72</v>
      </c>
      <c r="F10" s="19"/>
    </row>
    <row r="11" spans="1:6" s="58" customFormat="1" hidden="1" x14ac:dyDescent="0.25">
      <c r="A11" s="100"/>
      <c r="B11" s="97"/>
      <c r="C11" s="101"/>
      <c r="D11" s="101"/>
      <c r="E11" s="102"/>
      <c r="F11" s="2"/>
    </row>
    <row r="12" spans="1:6" s="58" customFormat="1" x14ac:dyDescent="0.25">
      <c r="A12" s="110" t="s">
        <v>139</v>
      </c>
      <c r="B12" s="111"/>
      <c r="C12" s="115"/>
      <c r="D12" s="115"/>
      <c r="E12" s="116"/>
      <c r="F12" s="2"/>
    </row>
    <row r="13" spans="1:6" s="58" customFormat="1" x14ac:dyDescent="0.25">
      <c r="A13" s="110"/>
      <c r="B13" s="111"/>
      <c r="C13" s="115"/>
      <c r="D13" s="115"/>
      <c r="E13" s="116"/>
      <c r="F13" s="2"/>
    </row>
    <row r="14" spans="1:6" s="58" customFormat="1" x14ac:dyDescent="0.25">
      <c r="A14" s="110"/>
      <c r="B14" s="111"/>
      <c r="C14" s="115"/>
      <c r="D14" s="115"/>
      <c r="E14" s="116"/>
      <c r="F14" s="2"/>
    </row>
    <row r="15" spans="1:6" s="58" customFormat="1" x14ac:dyDescent="0.25">
      <c r="A15" s="110"/>
      <c r="B15" s="111"/>
      <c r="C15" s="115"/>
      <c r="D15" s="115"/>
      <c r="E15" s="116"/>
      <c r="F15" s="2"/>
    </row>
    <row r="16" spans="1:6" s="58" customFormat="1" x14ac:dyDescent="0.25">
      <c r="A16" s="110"/>
      <c r="B16" s="111"/>
      <c r="C16" s="115"/>
      <c r="D16" s="115"/>
      <c r="E16" s="116"/>
      <c r="F16" s="2"/>
    </row>
    <row r="17" spans="1:6" s="58" customFormat="1" x14ac:dyDescent="0.25">
      <c r="A17" s="110"/>
      <c r="B17" s="111"/>
      <c r="C17" s="115"/>
      <c r="D17" s="115"/>
      <c r="E17" s="116"/>
      <c r="F17" s="2"/>
    </row>
    <row r="18" spans="1:6" s="58" customFormat="1" x14ac:dyDescent="0.25">
      <c r="A18" s="110"/>
      <c r="B18" s="111"/>
      <c r="C18" s="115"/>
      <c r="D18" s="115"/>
      <c r="E18" s="116"/>
      <c r="F18" s="2"/>
    </row>
    <row r="19" spans="1:6" s="58" customFormat="1" x14ac:dyDescent="0.25">
      <c r="A19" s="110"/>
      <c r="B19" s="111"/>
      <c r="C19" s="115"/>
      <c r="D19" s="115"/>
      <c r="E19" s="116"/>
      <c r="F19" s="2"/>
    </row>
    <row r="20" spans="1:6" s="58" customFormat="1" x14ac:dyDescent="0.25">
      <c r="A20" s="110"/>
      <c r="B20" s="111"/>
      <c r="C20" s="115"/>
      <c r="D20" s="115"/>
      <c r="E20" s="116"/>
      <c r="F20" s="2"/>
    </row>
    <row r="21" spans="1:6" s="58" customFormat="1" x14ac:dyDescent="0.25">
      <c r="A21" s="110"/>
      <c r="B21" s="111"/>
      <c r="C21" s="115"/>
      <c r="D21" s="115"/>
      <c r="E21" s="116"/>
      <c r="F21" s="2"/>
    </row>
    <row r="22" spans="1:6" s="58" customFormat="1" x14ac:dyDescent="0.25">
      <c r="A22" s="114"/>
      <c r="B22" s="111"/>
      <c r="C22" s="115"/>
      <c r="D22" s="115"/>
      <c r="E22" s="116"/>
      <c r="F22" s="2"/>
    </row>
    <row r="23" spans="1:6" s="58" customFormat="1" x14ac:dyDescent="0.25">
      <c r="A23" s="114"/>
      <c r="B23" s="111"/>
      <c r="C23" s="115"/>
      <c r="D23" s="115"/>
      <c r="E23" s="116"/>
      <c r="F23" s="2"/>
    </row>
    <row r="24" spans="1:6" s="58" customFormat="1" ht="11.25" hidden="1" customHeight="1" x14ac:dyDescent="0.25">
      <c r="A24" s="100"/>
      <c r="B24" s="97"/>
      <c r="C24" s="101"/>
      <c r="D24" s="101"/>
      <c r="E24" s="102"/>
      <c r="F24" s="2"/>
    </row>
    <row r="25" spans="1:6" ht="34.5" customHeight="1" x14ac:dyDescent="0.25">
      <c r="A25" s="59" t="s">
        <v>93</v>
      </c>
      <c r="B25" s="65">
        <f>SUM(B11:B24)</f>
        <v>0</v>
      </c>
      <c r="C25" s="72" t="str">
        <f>IF(SUBTOTAL(3,B11:B24)=SUBTOTAL(103,B11:B24),'Summary and sign-off'!$A$48,'Summary and sign-off'!$A$49)</f>
        <v>Check - there are no hidden rows with data</v>
      </c>
      <c r="D25" s="164" t="str">
        <f>IF('Summary and sign-off'!F58='Summary and sign-off'!F54,'Summary and sign-off'!A51,'Summary and sign-off'!A50)</f>
        <v>Check - each entry provides sufficient information</v>
      </c>
      <c r="E25" s="164"/>
      <c r="F25" s="2"/>
    </row>
    <row r="26" spans="1:6" ht="13" x14ac:dyDescent="0.3">
      <c r="A26" s="17"/>
      <c r="B26" s="16"/>
      <c r="C26" s="16"/>
      <c r="D26" s="16"/>
      <c r="E26" s="16"/>
      <c r="F26" s="30"/>
    </row>
    <row r="27" spans="1:6" ht="13" x14ac:dyDescent="0.3">
      <c r="A27" s="17" t="s">
        <v>24</v>
      </c>
      <c r="B27" s="18"/>
      <c r="C27" s="22"/>
      <c r="D27" s="16"/>
      <c r="E27" s="16"/>
      <c r="F27" s="30"/>
    </row>
    <row r="28" spans="1:6" ht="12.75" customHeight="1" x14ac:dyDescent="0.25">
      <c r="A28" s="19" t="s">
        <v>94</v>
      </c>
      <c r="B28" s="19"/>
      <c r="C28" s="19"/>
      <c r="D28" s="19"/>
      <c r="E28" s="19"/>
      <c r="F28" s="30"/>
    </row>
    <row r="29" spans="1:6" x14ac:dyDescent="0.25">
      <c r="A29" s="19" t="s">
        <v>95</v>
      </c>
      <c r="B29" s="23"/>
      <c r="C29" s="35"/>
      <c r="D29" s="36"/>
      <c r="E29" s="36"/>
      <c r="F29" s="30"/>
    </row>
    <row r="30" spans="1:6" ht="13" x14ac:dyDescent="0.3">
      <c r="A30" s="19" t="s">
        <v>30</v>
      </c>
      <c r="B30" s="20"/>
      <c r="C30" s="21"/>
      <c r="D30" s="21"/>
      <c r="E30" s="21"/>
      <c r="F30" s="22"/>
    </row>
    <row r="31" spans="1:6" x14ac:dyDescent="0.25">
      <c r="A31" s="23" t="s">
        <v>96</v>
      </c>
      <c r="B31" s="23"/>
      <c r="C31" s="35"/>
      <c r="D31" s="35"/>
      <c r="E31" s="35"/>
      <c r="F31" s="30"/>
    </row>
    <row r="32" spans="1:6" ht="12.75" customHeight="1" x14ac:dyDescent="0.25">
      <c r="A32" s="23" t="s">
        <v>97</v>
      </c>
      <c r="B32" s="23"/>
      <c r="C32" s="37"/>
      <c r="D32" s="37"/>
      <c r="E32" s="25"/>
      <c r="F32" s="30"/>
    </row>
    <row r="33" spans="1:6" x14ac:dyDescent="0.25">
      <c r="A33" s="16"/>
      <c r="B33" s="16"/>
      <c r="C33" s="16"/>
      <c r="D33" s="16"/>
      <c r="E33" s="16"/>
      <c r="F33" s="30"/>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89"/>
  <sheetViews>
    <sheetView tabSelected="1" zoomScaleNormal="100" workbookViewId="0">
      <selection activeCell="D15" sqref="D15"/>
    </sheetView>
  </sheetViews>
  <sheetFormatPr defaultColWidth="0" defaultRowHeight="12.5" zeroHeight="1" x14ac:dyDescent="0.25"/>
  <cols>
    <col min="1" max="1" width="35.7265625" style="15" customWidth="1"/>
    <col min="2" max="2" width="14.26953125" style="15" customWidth="1"/>
    <col min="3" max="3" width="71.453125" style="15" customWidth="1"/>
    <col min="4" max="4" width="50" style="15" customWidth="1"/>
    <col min="5" max="5" width="21.453125" style="15" customWidth="1"/>
    <col min="6" max="6" width="36.81640625" style="125" customWidth="1"/>
    <col min="7" max="10" width="9.1796875" style="15" hidden="1" customWidth="1"/>
    <col min="11" max="13" width="0" style="15" hidden="1" customWidth="1"/>
    <col min="14" max="16384" width="9.1796875" style="15" hidden="1"/>
  </cols>
  <sheetData>
    <row r="1" spans="1:6" ht="26.25" customHeight="1" x14ac:dyDescent="0.25">
      <c r="A1" s="160" t="s">
        <v>60</v>
      </c>
      <c r="B1" s="160"/>
      <c r="C1" s="160"/>
      <c r="D1" s="160"/>
      <c r="E1" s="160"/>
      <c r="F1" s="29"/>
    </row>
    <row r="2" spans="1:6" ht="21" customHeight="1" x14ac:dyDescent="0.25">
      <c r="A2" s="3" t="s">
        <v>3</v>
      </c>
      <c r="B2" s="163" t="str">
        <f>'Summary and sign-off'!B2:F2</f>
        <v>New Zealand Police</v>
      </c>
      <c r="C2" s="163"/>
      <c r="D2" s="163"/>
      <c r="E2" s="163"/>
      <c r="F2" s="29"/>
    </row>
    <row r="3" spans="1:6" ht="21" customHeight="1" x14ac:dyDescent="0.25">
      <c r="A3" s="3" t="s">
        <v>61</v>
      </c>
      <c r="B3" s="163" t="str">
        <f>'Summary and sign-off'!B3:F3</f>
        <v>Andrew Coster</v>
      </c>
      <c r="C3" s="163"/>
      <c r="D3" s="163"/>
      <c r="E3" s="163"/>
      <c r="F3" s="29"/>
    </row>
    <row r="4" spans="1:6" ht="21" customHeight="1" x14ac:dyDescent="0.25">
      <c r="A4" s="3" t="s">
        <v>62</v>
      </c>
      <c r="B4" s="163">
        <f>'Summary and sign-off'!B4:F4</f>
        <v>44013</v>
      </c>
      <c r="C4" s="163"/>
      <c r="D4" s="163"/>
      <c r="E4" s="163"/>
      <c r="F4" s="29"/>
    </row>
    <row r="5" spans="1:6" ht="21" customHeight="1" x14ac:dyDescent="0.25">
      <c r="A5" s="3" t="s">
        <v>63</v>
      </c>
      <c r="B5" s="163">
        <f>'Summary and sign-off'!B5:F5</f>
        <v>44377</v>
      </c>
      <c r="C5" s="163"/>
      <c r="D5" s="163"/>
      <c r="E5" s="163"/>
      <c r="F5" s="29"/>
    </row>
    <row r="6" spans="1:6" ht="21" customHeight="1" x14ac:dyDescent="0.25">
      <c r="A6" s="3" t="s">
        <v>64</v>
      </c>
      <c r="B6" s="158" t="s">
        <v>31</v>
      </c>
      <c r="C6" s="158"/>
      <c r="D6" s="158"/>
      <c r="E6" s="158"/>
      <c r="F6" s="118"/>
    </row>
    <row r="7" spans="1:6" ht="21" customHeight="1" x14ac:dyDescent="0.25">
      <c r="A7" s="3" t="s">
        <v>7</v>
      </c>
      <c r="B7" s="158" t="s">
        <v>34</v>
      </c>
      <c r="C7" s="158"/>
      <c r="D7" s="158"/>
      <c r="E7" s="158"/>
      <c r="F7" s="118"/>
    </row>
    <row r="8" spans="1:6" ht="35.25" customHeight="1" x14ac:dyDescent="0.25">
      <c r="A8" s="167" t="s">
        <v>98</v>
      </c>
      <c r="B8" s="167"/>
      <c r="C8" s="174"/>
      <c r="D8" s="174"/>
      <c r="E8" s="174"/>
      <c r="F8" s="29"/>
    </row>
    <row r="9" spans="1:6" ht="35.25" customHeight="1" x14ac:dyDescent="0.25">
      <c r="A9" s="175" t="s">
        <v>99</v>
      </c>
      <c r="B9" s="176"/>
      <c r="C9" s="176"/>
      <c r="D9" s="176"/>
      <c r="E9" s="176"/>
      <c r="F9" s="29"/>
    </row>
    <row r="10" spans="1:6" ht="27" customHeight="1" x14ac:dyDescent="0.25">
      <c r="A10" s="27" t="s">
        <v>68</v>
      </c>
      <c r="B10" s="27" t="s">
        <v>13</v>
      </c>
      <c r="C10" s="27" t="s">
        <v>100</v>
      </c>
      <c r="D10" s="27" t="s">
        <v>101</v>
      </c>
      <c r="E10" s="27" t="s">
        <v>72</v>
      </c>
      <c r="F10" s="119"/>
    </row>
    <row r="11" spans="1:6" s="58" customFormat="1" hidden="1" x14ac:dyDescent="0.25">
      <c r="A11" s="100"/>
      <c r="B11" s="97"/>
      <c r="C11" s="101"/>
      <c r="D11" s="101"/>
      <c r="E11" s="102"/>
      <c r="F11" s="120"/>
    </row>
    <row r="12" spans="1:6" s="58" customFormat="1" x14ac:dyDescent="0.25">
      <c r="A12" s="110">
        <v>44021</v>
      </c>
      <c r="B12" s="111">
        <v>26</v>
      </c>
      <c r="C12" s="115" t="s">
        <v>201</v>
      </c>
      <c r="D12" s="115" t="s">
        <v>112</v>
      </c>
      <c r="E12" s="116" t="s">
        <v>123</v>
      </c>
      <c r="F12" s="120"/>
    </row>
    <row r="13" spans="1:6" s="58" customFormat="1" x14ac:dyDescent="0.25">
      <c r="A13" s="110">
        <v>44022</v>
      </c>
      <c r="B13" s="111">
        <v>36</v>
      </c>
      <c r="C13" s="115" t="s">
        <v>108</v>
      </c>
      <c r="D13" s="115" t="s">
        <v>107</v>
      </c>
      <c r="E13" s="116" t="s">
        <v>121</v>
      </c>
      <c r="F13" s="120"/>
    </row>
    <row r="14" spans="1:6" s="58" customFormat="1" x14ac:dyDescent="0.25">
      <c r="A14" s="110">
        <v>44027</v>
      </c>
      <c r="B14" s="111">
        <v>22.5</v>
      </c>
      <c r="C14" s="115" t="s">
        <v>155</v>
      </c>
      <c r="D14" s="115" t="s">
        <v>112</v>
      </c>
      <c r="E14" s="116" t="s">
        <v>123</v>
      </c>
      <c r="F14" s="120"/>
    </row>
    <row r="15" spans="1:6" s="58" customFormat="1" x14ac:dyDescent="0.25">
      <c r="A15" s="110">
        <v>44033</v>
      </c>
      <c r="B15" s="111">
        <v>8.5</v>
      </c>
      <c r="C15" s="115" t="s">
        <v>109</v>
      </c>
      <c r="D15" s="115" t="s">
        <v>111</v>
      </c>
      <c r="E15" s="116" t="s">
        <v>121</v>
      </c>
      <c r="F15" s="120"/>
    </row>
    <row r="16" spans="1:6" s="58" customFormat="1" x14ac:dyDescent="0.25">
      <c r="A16" s="110">
        <v>44039</v>
      </c>
      <c r="B16" s="111">
        <v>21.5</v>
      </c>
      <c r="C16" s="115" t="s">
        <v>110</v>
      </c>
      <c r="D16" s="115" t="s">
        <v>107</v>
      </c>
      <c r="E16" s="116" t="s">
        <v>121</v>
      </c>
      <c r="F16" s="120"/>
    </row>
    <row r="17" spans="1:6" s="58" customFormat="1" x14ac:dyDescent="0.25">
      <c r="A17" s="110">
        <v>44040</v>
      </c>
      <c r="B17" s="111">
        <v>8.6</v>
      </c>
      <c r="C17" s="115" t="s">
        <v>140</v>
      </c>
      <c r="D17" s="115" t="s">
        <v>107</v>
      </c>
      <c r="E17" s="116" t="s">
        <v>121</v>
      </c>
      <c r="F17" s="120"/>
    </row>
    <row r="18" spans="1:6" s="58" customFormat="1" x14ac:dyDescent="0.25">
      <c r="A18" s="110">
        <v>44071</v>
      </c>
      <c r="B18" s="111">
        <v>15.6</v>
      </c>
      <c r="C18" s="115" t="s">
        <v>222</v>
      </c>
      <c r="D18" s="115" t="s">
        <v>112</v>
      </c>
      <c r="E18" s="116" t="s">
        <v>122</v>
      </c>
      <c r="F18" s="120"/>
    </row>
    <row r="19" spans="1:6" s="58" customFormat="1" x14ac:dyDescent="0.25">
      <c r="A19" s="110">
        <v>44071</v>
      </c>
      <c r="B19" s="111">
        <v>18</v>
      </c>
      <c r="C19" s="115" t="s">
        <v>222</v>
      </c>
      <c r="D19" s="115" t="s">
        <v>112</v>
      </c>
      <c r="E19" s="116" t="s">
        <v>122</v>
      </c>
      <c r="F19" s="120"/>
    </row>
    <row r="20" spans="1:6" s="58" customFormat="1" x14ac:dyDescent="0.25">
      <c r="A20" s="110">
        <v>44074</v>
      </c>
      <c r="B20" s="111">
        <v>36</v>
      </c>
      <c r="C20" s="115" t="s">
        <v>141</v>
      </c>
      <c r="D20" s="115" t="s">
        <v>107</v>
      </c>
      <c r="E20" s="116" t="s">
        <v>121</v>
      </c>
      <c r="F20" s="120"/>
    </row>
    <row r="21" spans="1:6" s="58" customFormat="1" x14ac:dyDescent="0.25">
      <c r="A21" s="110">
        <v>44074</v>
      </c>
      <c r="B21" s="111">
        <v>89.9</v>
      </c>
      <c r="C21" s="115" t="s">
        <v>142</v>
      </c>
      <c r="D21" s="115" t="s">
        <v>117</v>
      </c>
      <c r="E21" s="116" t="s">
        <v>123</v>
      </c>
      <c r="F21" s="120"/>
    </row>
    <row r="22" spans="1:6" s="58" customFormat="1" x14ac:dyDescent="0.25">
      <c r="A22" s="114">
        <v>44077</v>
      </c>
      <c r="B22" s="111">
        <v>8.4</v>
      </c>
      <c r="C22" s="115" t="s">
        <v>113</v>
      </c>
      <c r="D22" s="115" t="s">
        <v>112</v>
      </c>
      <c r="E22" s="116" t="s">
        <v>121</v>
      </c>
      <c r="F22" s="120"/>
    </row>
    <row r="23" spans="1:6" s="58" customFormat="1" x14ac:dyDescent="0.25">
      <c r="A23" s="114">
        <v>44084</v>
      </c>
      <c r="B23" s="111">
        <v>191</v>
      </c>
      <c r="C23" s="115" t="s">
        <v>116</v>
      </c>
      <c r="D23" s="115" t="s">
        <v>114</v>
      </c>
      <c r="E23" s="116" t="s">
        <v>121</v>
      </c>
      <c r="F23" s="120"/>
    </row>
    <row r="24" spans="1:6" s="58" customFormat="1" x14ac:dyDescent="0.25">
      <c r="A24" s="114">
        <v>44090</v>
      </c>
      <c r="B24" s="111">
        <v>24.5</v>
      </c>
      <c r="C24" s="115" t="s">
        <v>153</v>
      </c>
      <c r="D24" s="115" t="s">
        <v>112</v>
      </c>
      <c r="E24" s="116" t="s">
        <v>125</v>
      </c>
      <c r="F24" s="120"/>
    </row>
    <row r="25" spans="1:6" s="58" customFormat="1" x14ac:dyDescent="0.25">
      <c r="A25" s="114">
        <v>44091</v>
      </c>
      <c r="B25" s="111">
        <v>22.98</v>
      </c>
      <c r="C25" s="115" t="s">
        <v>154</v>
      </c>
      <c r="D25" s="115" t="s">
        <v>112</v>
      </c>
      <c r="E25" s="116" t="s">
        <v>125</v>
      </c>
      <c r="F25" s="120"/>
    </row>
    <row r="26" spans="1:6" s="58" customFormat="1" x14ac:dyDescent="0.25">
      <c r="A26" s="114">
        <v>44095</v>
      </c>
      <c r="B26" s="111">
        <v>217</v>
      </c>
      <c r="C26" s="115" t="s">
        <v>115</v>
      </c>
      <c r="D26" s="115" t="s">
        <v>112</v>
      </c>
      <c r="E26" s="116" t="s">
        <v>121</v>
      </c>
      <c r="F26" s="120"/>
    </row>
    <row r="27" spans="1:6" s="58" customFormat="1" x14ac:dyDescent="0.25">
      <c r="A27" s="114">
        <v>44119</v>
      </c>
      <c r="B27" s="111">
        <v>18.600000000000001</v>
      </c>
      <c r="C27" s="115" t="s">
        <v>143</v>
      </c>
      <c r="D27" s="115" t="s">
        <v>107</v>
      </c>
      <c r="E27" s="116" t="s">
        <v>123</v>
      </c>
      <c r="F27" s="120"/>
    </row>
    <row r="28" spans="1:6" s="58" customFormat="1" x14ac:dyDescent="0.25">
      <c r="A28" s="114">
        <v>44124</v>
      </c>
      <c r="B28" s="111">
        <v>100</v>
      </c>
      <c r="C28" s="115" t="s">
        <v>144</v>
      </c>
      <c r="D28" s="115" t="s">
        <v>117</v>
      </c>
      <c r="E28" s="116" t="s">
        <v>126</v>
      </c>
      <c r="F28" s="120"/>
    </row>
    <row r="29" spans="1:6" s="58" customFormat="1" x14ac:dyDescent="0.25">
      <c r="A29" s="114">
        <v>44125</v>
      </c>
      <c r="B29" s="111">
        <v>70.400000000000006</v>
      </c>
      <c r="C29" s="115" t="s">
        <v>145</v>
      </c>
      <c r="D29" s="115" t="s">
        <v>112</v>
      </c>
      <c r="E29" s="116" t="s">
        <v>124</v>
      </c>
      <c r="F29" s="120"/>
    </row>
    <row r="30" spans="1:6" s="58" customFormat="1" x14ac:dyDescent="0.25">
      <c r="A30" s="114">
        <v>44137</v>
      </c>
      <c r="B30" s="111">
        <v>25.3</v>
      </c>
      <c r="C30" s="115" t="s">
        <v>152</v>
      </c>
      <c r="D30" s="115" t="s">
        <v>112</v>
      </c>
      <c r="E30" s="116" t="s">
        <v>123</v>
      </c>
      <c r="F30" s="120"/>
    </row>
    <row r="31" spans="1:6" s="58" customFormat="1" x14ac:dyDescent="0.25">
      <c r="A31" s="114">
        <v>44139</v>
      </c>
      <c r="B31" s="111">
        <v>12.6</v>
      </c>
      <c r="C31" s="115" t="s">
        <v>118</v>
      </c>
      <c r="D31" s="115" t="s">
        <v>107</v>
      </c>
      <c r="E31" s="116" t="s">
        <v>122</v>
      </c>
      <c r="F31" s="120"/>
    </row>
    <row r="32" spans="1:6" s="58" customFormat="1" x14ac:dyDescent="0.25">
      <c r="A32" s="114">
        <v>44140</v>
      </c>
      <c r="B32" s="111">
        <v>16.399999999999999</v>
      </c>
      <c r="C32" s="115" t="s">
        <v>119</v>
      </c>
      <c r="D32" s="115" t="s">
        <v>112</v>
      </c>
      <c r="E32" s="116" t="s">
        <v>122</v>
      </c>
      <c r="F32" s="120"/>
    </row>
    <row r="33" spans="1:10" s="58" customFormat="1" x14ac:dyDescent="0.25">
      <c r="A33" s="114">
        <v>44158</v>
      </c>
      <c r="B33" s="111">
        <v>27.47</v>
      </c>
      <c r="C33" s="115" t="s">
        <v>120</v>
      </c>
      <c r="D33" s="115" t="s">
        <v>112</v>
      </c>
      <c r="E33" s="116" t="s">
        <v>124</v>
      </c>
      <c r="F33" s="120"/>
    </row>
    <row r="34" spans="1:10" s="58" customFormat="1" x14ac:dyDescent="0.25">
      <c r="A34" s="114">
        <v>44274</v>
      </c>
      <c r="B34" s="111">
        <v>1.5</v>
      </c>
      <c r="C34" s="115" t="s">
        <v>127</v>
      </c>
      <c r="D34" s="115" t="s">
        <v>107</v>
      </c>
      <c r="E34" s="116" t="s">
        <v>121</v>
      </c>
      <c r="F34" s="121"/>
      <c r="J34" s="58">
        <v>1.5</v>
      </c>
    </row>
    <row r="35" spans="1:10" s="58" customFormat="1" x14ac:dyDescent="0.25">
      <c r="A35" s="114">
        <v>44295</v>
      </c>
      <c r="B35" s="111">
        <v>33</v>
      </c>
      <c r="C35" s="115" t="s">
        <v>151</v>
      </c>
      <c r="D35" s="115" t="s">
        <v>112</v>
      </c>
      <c r="E35" s="115" t="s">
        <v>131</v>
      </c>
      <c r="F35" s="122"/>
    </row>
    <row r="36" spans="1:10" s="58" customFormat="1" x14ac:dyDescent="0.25">
      <c r="A36" s="114">
        <v>44295</v>
      </c>
      <c r="B36" s="111">
        <v>19.5</v>
      </c>
      <c r="C36" s="115" t="s">
        <v>150</v>
      </c>
      <c r="D36" s="115" t="s">
        <v>112</v>
      </c>
      <c r="E36" s="115" t="s">
        <v>131</v>
      </c>
      <c r="F36" s="122"/>
    </row>
    <row r="37" spans="1:10" s="58" customFormat="1" x14ac:dyDescent="0.25">
      <c r="A37" s="114">
        <v>44296</v>
      </c>
      <c r="B37" s="111">
        <v>7.5</v>
      </c>
      <c r="C37" s="115" t="s">
        <v>149</v>
      </c>
      <c r="D37" s="115" t="s">
        <v>112</v>
      </c>
      <c r="E37" s="115" t="s">
        <v>131</v>
      </c>
      <c r="F37" s="122"/>
    </row>
    <row r="38" spans="1:10" s="58" customFormat="1" x14ac:dyDescent="0.25">
      <c r="A38" s="114">
        <v>44296</v>
      </c>
      <c r="B38" s="111">
        <v>67.28</v>
      </c>
      <c r="C38" s="115" t="s">
        <v>128</v>
      </c>
      <c r="D38" s="115" t="s">
        <v>130</v>
      </c>
      <c r="E38" s="115" t="s">
        <v>131</v>
      </c>
      <c r="F38" s="122"/>
    </row>
    <row r="39" spans="1:10" s="58" customFormat="1" x14ac:dyDescent="0.25">
      <c r="A39" s="114">
        <v>44296</v>
      </c>
      <c r="B39" s="111">
        <v>27</v>
      </c>
      <c r="C39" s="115" t="s">
        <v>129</v>
      </c>
      <c r="D39" s="115" t="s">
        <v>112</v>
      </c>
      <c r="E39" s="115" t="s">
        <v>131</v>
      </c>
      <c r="F39" s="122"/>
    </row>
    <row r="40" spans="1:10" s="58" customFormat="1" x14ac:dyDescent="0.25">
      <c r="A40" s="114">
        <v>44315</v>
      </c>
      <c r="B40" s="111">
        <v>232.18</v>
      </c>
      <c r="C40" s="115" t="s">
        <v>133</v>
      </c>
      <c r="D40" s="115" t="s">
        <v>132</v>
      </c>
      <c r="E40" s="115" t="s">
        <v>134</v>
      </c>
      <c r="F40" s="122"/>
    </row>
    <row r="41" spans="1:10" s="58" customFormat="1" x14ac:dyDescent="0.25">
      <c r="A41" s="114">
        <v>44330</v>
      </c>
      <c r="B41" s="111">
        <v>7.9</v>
      </c>
      <c r="C41" s="115" t="s">
        <v>147</v>
      </c>
      <c r="D41" s="115" t="s">
        <v>112</v>
      </c>
      <c r="E41" s="115" t="s">
        <v>135</v>
      </c>
      <c r="F41" s="122"/>
    </row>
    <row r="42" spans="1:10" s="58" customFormat="1" x14ac:dyDescent="0.25">
      <c r="A42" s="114">
        <v>44330</v>
      </c>
      <c r="B42" s="111">
        <v>50.5</v>
      </c>
      <c r="C42" s="115" t="s">
        <v>146</v>
      </c>
      <c r="D42" s="115" t="s">
        <v>112</v>
      </c>
      <c r="E42" s="115" t="s">
        <v>136</v>
      </c>
      <c r="F42" s="122"/>
    </row>
    <row r="43" spans="1:10" s="58" customFormat="1" x14ac:dyDescent="0.25">
      <c r="A43" s="114">
        <v>44349</v>
      </c>
      <c r="B43" s="111">
        <v>25.9</v>
      </c>
      <c r="C43" s="115" t="s">
        <v>137</v>
      </c>
      <c r="D43" s="115" t="s">
        <v>112</v>
      </c>
      <c r="E43" s="115" t="s">
        <v>138</v>
      </c>
      <c r="F43" s="122"/>
    </row>
    <row r="44" spans="1:10" s="58" customFormat="1" x14ac:dyDescent="0.25">
      <c r="A44" s="114">
        <v>44350</v>
      </c>
      <c r="B44" s="111">
        <v>30</v>
      </c>
      <c r="C44" s="115" t="s">
        <v>148</v>
      </c>
      <c r="D44" s="115" t="s">
        <v>112</v>
      </c>
      <c r="E44" s="115" t="s">
        <v>131</v>
      </c>
      <c r="F44" s="122"/>
    </row>
    <row r="45" spans="1:10" s="58" customFormat="1" x14ac:dyDescent="0.25">
      <c r="A45" s="114">
        <v>44373</v>
      </c>
      <c r="B45" s="111">
        <v>45</v>
      </c>
      <c r="C45" s="115" t="s">
        <v>158</v>
      </c>
      <c r="D45" s="115" t="s">
        <v>107</v>
      </c>
      <c r="E45" s="115" t="s">
        <v>121</v>
      </c>
      <c r="F45" s="122"/>
    </row>
    <row r="46" spans="1:10" s="58" customFormat="1" x14ac:dyDescent="0.25">
      <c r="A46" s="114">
        <v>44376</v>
      </c>
      <c r="B46" s="111">
        <v>65.400000000000006</v>
      </c>
      <c r="C46" s="115" t="s">
        <v>156</v>
      </c>
      <c r="D46" s="115" t="s">
        <v>112</v>
      </c>
      <c r="E46" s="115" t="s">
        <v>157</v>
      </c>
      <c r="F46" s="122"/>
    </row>
    <row r="47" spans="1:10" s="58" customFormat="1" hidden="1" x14ac:dyDescent="0.25">
      <c r="A47" s="100"/>
      <c r="B47" s="97"/>
      <c r="C47" s="101"/>
      <c r="D47" s="101"/>
      <c r="E47" s="102"/>
      <c r="F47" s="120"/>
    </row>
    <row r="48" spans="1:10" s="58" customFormat="1" ht="14" x14ac:dyDescent="0.25">
      <c r="A48" s="153" t="s">
        <v>102</v>
      </c>
      <c r="B48" s="154">
        <f>SUM(B10:B46)</f>
        <v>1629.9100000000003</v>
      </c>
      <c r="C48" s="153"/>
      <c r="D48" s="153"/>
      <c r="E48" s="153"/>
      <c r="F48" s="120"/>
    </row>
    <row r="49" spans="1:6" ht="34.5" customHeight="1" x14ac:dyDescent="0.25">
      <c r="A49" s="59" t="s">
        <v>102</v>
      </c>
      <c r="B49" s="65">
        <f>SUM(B11:B47)</f>
        <v>1629.9100000000003</v>
      </c>
      <c r="C49" s="72" t="str">
        <f>IF(SUBTOTAL(3,B11:B47)=SUBTOTAL(103,B11:B47),'Summary and sign-off'!$A$48,'Summary and sign-off'!$A$49)</f>
        <v>Check - there are no hidden rows with data</v>
      </c>
      <c r="D49" s="164" t="str">
        <f>IF('Summary and sign-off'!F59='Summary and sign-off'!F54,'Summary and sign-off'!A51,'Summary and sign-off'!A50)</f>
        <v>Check - each entry provides sufficient information</v>
      </c>
      <c r="E49" s="164"/>
      <c r="F49" s="29"/>
    </row>
    <row r="50" spans="1:6" ht="14.15" customHeight="1" x14ac:dyDescent="0.25">
      <c r="A50" s="30"/>
      <c r="B50" s="22"/>
      <c r="C50" s="16"/>
      <c r="D50" s="16"/>
      <c r="E50" s="16"/>
      <c r="F50" s="29"/>
    </row>
    <row r="51" spans="1:6" ht="13" x14ac:dyDescent="0.3">
      <c r="A51" s="17" t="s">
        <v>103</v>
      </c>
      <c r="B51" s="16"/>
      <c r="C51" s="16"/>
      <c r="D51" s="16"/>
      <c r="E51" s="16"/>
      <c r="F51" s="29"/>
    </row>
    <row r="52" spans="1:6" ht="12.65" customHeight="1" x14ac:dyDescent="0.25">
      <c r="A52" s="19" t="s">
        <v>82</v>
      </c>
      <c r="B52" s="16"/>
      <c r="C52" s="16"/>
      <c r="D52" s="16"/>
      <c r="E52" s="16"/>
      <c r="F52" s="29"/>
    </row>
    <row r="53" spans="1:6" ht="13" x14ac:dyDescent="0.3">
      <c r="A53" s="19" t="s">
        <v>30</v>
      </c>
      <c r="B53" s="20"/>
      <c r="C53" s="21"/>
      <c r="D53" s="21"/>
      <c r="E53" s="21"/>
      <c r="F53" s="21"/>
    </row>
    <row r="54" spans="1:6" x14ac:dyDescent="0.25">
      <c r="A54" s="23" t="s">
        <v>96</v>
      </c>
      <c r="B54" s="24"/>
      <c r="C54" s="22"/>
      <c r="D54" s="22"/>
      <c r="E54" s="22"/>
      <c r="F54" s="21"/>
    </row>
    <row r="55" spans="1:6" ht="12.75" customHeight="1" x14ac:dyDescent="0.25">
      <c r="A55" s="23" t="s">
        <v>97</v>
      </c>
      <c r="B55" s="31"/>
      <c r="C55" s="25"/>
      <c r="D55" s="25"/>
      <c r="E55" s="25"/>
      <c r="F55" s="123"/>
    </row>
    <row r="56" spans="1:6" x14ac:dyDescent="0.25">
      <c r="A56" s="30"/>
      <c r="B56" s="32"/>
      <c r="C56" s="16"/>
      <c r="D56" s="16"/>
      <c r="E56" s="16"/>
      <c r="F56" s="124"/>
    </row>
    <row r="57" spans="1:6" hidden="1" x14ac:dyDescent="0.25">
      <c r="A57" s="16"/>
      <c r="B57" s="16"/>
      <c r="C57" s="16"/>
      <c r="D57" s="16"/>
      <c r="E57" s="30"/>
    </row>
    <row r="58" spans="1:6" ht="12.75" hidden="1" customHeight="1" x14ac:dyDescent="0.25"/>
    <row r="59" spans="1:6" hidden="1" x14ac:dyDescent="0.25">
      <c r="A59" s="33"/>
      <c r="B59" s="33"/>
      <c r="C59" s="33"/>
      <c r="D59" s="33"/>
      <c r="E59" s="33"/>
      <c r="F59" s="29"/>
    </row>
    <row r="60" spans="1:6" hidden="1" x14ac:dyDescent="0.25">
      <c r="A60" s="33"/>
      <c r="B60" s="33"/>
      <c r="C60" s="33"/>
      <c r="D60" s="33"/>
      <c r="E60" s="33"/>
      <c r="F60" s="29"/>
    </row>
    <row r="61" spans="1:6" hidden="1" x14ac:dyDescent="0.25">
      <c r="A61" s="33"/>
      <c r="B61" s="33"/>
      <c r="C61" s="33"/>
      <c r="D61" s="33"/>
      <c r="E61" s="33"/>
      <c r="F61" s="29"/>
    </row>
    <row r="62" spans="1:6" hidden="1" x14ac:dyDescent="0.25">
      <c r="A62" s="33"/>
      <c r="B62" s="33"/>
      <c r="C62" s="33"/>
      <c r="D62" s="33"/>
      <c r="E62" s="33"/>
      <c r="F62" s="29"/>
    </row>
    <row r="63" spans="1:6" hidden="1" x14ac:dyDescent="0.25">
      <c r="A63" s="33"/>
      <c r="B63" s="33"/>
      <c r="C63" s="33"/>
      <c r="D63" s="33"/>
      <c r="E63" s="33"/>
      <c r="F63" s="29"/>
    </row>
    <row r="64" spans="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sheetData>
  <sheetProtection sheet="1" formatCells="0" insertRows="0" deleteRows="0"/>
  <mergeCells count="10">
    <mergeCell ref="D49:E4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7:A4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6 A12:A13 A14:A4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B46:B48 B11:B13 B14:B44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 and sign-off</vt:lpstr>
      <vt:lpstr>Travel</vt:lpstr>
      <vt:lpstr>Hospitality</vt:lpstr>
      <vt:lpstr>All other expenses</vt:lpstr>
      <vt:lpstr>'All other expenses'!Print_Area</vt:lpstr>
      <vt:lpstr>Hospitality!Print_Area</vt:lpstr>
      <vt:lpstr>'Summary and sign-off'!Print_Area</vt:lpstr>
      <vt:lpstr>Travel!Print_Area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cp:revision/>
  <dcterms:created xsi:type="dcterms:W3CDTF">2010-10-17T20:59:02Z</dcterms:created>
  <dcterms:modified xsi:type="dcterms:W3CDTF">2021-07-29T04:02:51Z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